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thaya/Documents/หลักสูตร/"/>
    </mc:Choice>
  </mc:AlternateContent>
  <xr:revisionPtr revIDLastSave="0" documentId="13_ncr:1_{7C29C1CA-0107-8646-97D7-30169FE384B7}" xr6:coauthVersionLast="47" xr6:coauthVersionMax="47" xr10:uidLastSave="{00000000-0000-0000-0000-000000000000}"/>
  <bookViews>
    <workbookView xWindow="0" yWindow="720" windowWidth="29400" windowHeight="18400" firstSheet="4" activeTab="5" xr2:uid="{00000000-000D-0000-FFFF-FFFF00000000}"/>
  </bookViews>
  <sheets>
    <sheet name="ภาพรวมกระจาย นน. ระดับหลักสูตร" sheetId="21" r:id="rId1"/>
    <sheet name="AUN-QA 8.4" sheetId="37" r:id="rId2"/>
    <sheet name="ภาพรวมกระจาย นน.ระดับรายวิชา" sheetId="35" r:id="rId3"/>
    <sheet name="นน.รายวิชา ปกศ.2569" sheetId="36" r:id="rId4"/>
    <sheet name="นน.รายวิชา ปกศ.69 ตั้งต้น" sheetId="38" r:id="rId5"/>
    <sheet name="นน.รายวิชา ปกศ.69 สำหรับ ผรช." sheetId="39" r:id="rId6"/>
    <sheet name="PLO 1" sheetId="25" r:id="rId7"/>
    <sheet name="PLO 2" sheetId="26" r:id="rId8"/>
    <sheet name="PLO 3" sheetId="27" r:id="rId9"/>
    <sheet name="PLO 4" sheetId="28" r:id="rId10"/>
    <sheet name="PLO 5" sheetId="30" r:id="rId11"/>
    <sheet name="PLO 6" sheetId="29" r:id="rId12"/>
    <sheet name="PLO 7" sheetId="31" r:id="rId13"/>
    <sheet name="PLO 8" sheetId="32" r:id="rId14"/>
    <sheet name="PLO 9" sheetId="33" r:id="rId15"/>
    <sheet name="PLO 10" sheetId="24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C63" i="39" l="1"/>
  <c r="CZ63" i="39"/>
  <c r="CW63" i="39"/>
  <c r="BG63" i="39"/>
  <c r="AX63" i="39"/>
  <c r="AD63" i="39"/>
  <c r="CJ58" i="39"/>
  <c r="CI58" i="39"/>
  <c r="X58" i="39"/>
  <c r="D58" i="39"/>
  <c r="DE58" i="39" s="1"/>
  <c r="C58" i="39"/>
  <c r="CJ54" i="39"/>
  <c r="CI54" i="39"/>
  <c r="D54" i="39"/>
  <c r="DE54" i="39" s="1"/>
  <c r="C54" i="39"/>
  <c r="DC52" i="39"/>
  <c r="DB52" i="39"/>
  <c r="CW52" i="39"/>
  <c r="CV52" i="39"/>
  <c r="CM52" i="39"/>
  <c r="CL52" i="39"/>
  <c r="CA52" i="39"/>
  <c r="BZ52" i="39"/>
  <c r="BQ52" i="39"/>
  <c r="BP52" i="39"/>
  <c r="BG52" i="39"/>
  <c r="BF52" i="39"/>
  <c r="AK52" i="39"/>
  <c r="AJ52" i="39"/>
  <c r="AA52" i="39"/>
  <c r="Z52" i="39"/>
  <c r="Q52" i="39"/>
  <c r="P52" i="39"/>
  <c r="DE51" i="39"/>
  <c r="BX51" i="39"/>
  <c r="BW51" i="39"/>
  <c r="BQ51" i="39"/>
  <c r="BP51" i="39"/>
  <c r="BJ51" i="39"/>
  <c r="BI51" i="39"/>
  <c r="BG51" i="39"/>
  <c r="BF51" i="39"/>
  <c r="AN51" i="39"/>
  <c r="AM51" i="39"/>
  <c r="AK51" i="39"/>
  <c r="AJ51" i="39"/>
  <c r="AA51" i="39"/>
  <c r="Z51" i="39"/>
  <c r="Q51" i="39"/>
  <c r="P51" i="39"/>
  <c r="CM50" i="39"/>
  <c r="CL50" i="39"/>
  <c r="CG50" i="39"/>
  <c r="CF50" i="39"/>
  <c r="CA50" i="39"/>
  <c r="BZ50" i="39"/>
  <c r="BQ50" i="39"/>
  <c r="BP50" i="39"/>
  <c r="BJ50" i="39"/>
  <c r="BI50" i="39"/>
  <c r="BG50" i="39"/>
  <c r="BF50" i="39"/>
  <c r="AU50" i="39"/>
  <c r="AT50" i="39"/>
  <c r="AK50" i="39"/>
  <c r="AJ50" i="39"/>
  <c r="AA50" i="39"/>
  <c r="Z50" i="39"/>
  <c r="Q50" i="39"/>
  <c r="P50" i="39"/>
  <c r="CA49" i="39"/>
  <c r="BZ49" i="39"/>
  <c r="AU49" i="39"/>
  <c r="AT49" i="39"/>
  <c r="AN49" i="39"/>
  <c r="AM49" i="39"/>
  <c r="AK49" i="39"/>
  <c r="AJ49" i="39"/>
  <c r="AA49" i="39"/>
  <c r="Z49" i="39"/>
  <c r="Q49" i="39"/>
  <c r="DE49" i="39" s="1"/>
  <c r="P49" i="39"/>
  <c r="DC48" i="39"/>
  <c r="DB48" i="39"/>
  <c r="CW48" i="39"/>
  <c r="CV48" i="39"/>
  <c r="BX48" i="39"/>
  <c r="BW48" i="39"/>
  <c r="AH48" i="39"/>
  <c r="AG48" i="39"/>
  <c r="X48" i="39"/>
  <c r="W48" i="39"/>
  <c r="G48" i="39"/>
  <c r="F48" i="39"/>
  <c r="BX47" i="39"/>
  <c r="BW47" i="39"/>
  <c r="BT47" i="39"/>
  <c r="BS47" i="39"/>
  <c r="BN47" i="39"/>
  <c r="BM47" i="39"/>
  <c r="AN47" i="39"/>
  <c r="AM47" i="39"/>
  <c r="AH47" i="39"/>
  <c r="AG47" i="39"/>
  <c r="X47" i="39"/>
  <c r="W47" i="39"/>
  <c r="G47" i="39"/>
  <c r="DE47" i="39" s="1"/>
  <c r="F47" i="39"/>
  <c r="DC46" i="39"/>
  <c r="DB46" i="39"/>
  <c r="CT46" i="39"/>
  <c r="CS46" i="39"/>
  <c r="BN46" i="39"/>
  <c r="BM46" i="39"/>
  <c r="AH46" i="39"/>
  <c r="AG46" i="39"/>
  <c r="X46" i="39"/>
  <c r="W46" i="39"/>
  <c r="G46" i="39"/>
  <c r="F46" i="39"/>
  <c r="BX45" i="39"/>
  <c r="BW45" i="39"/>
  <c r="AN45" i="39"/>
  <c r="AM45" i="39"/>
  <c r="AH45" i="39"/>
  <c r="AG45" i="39"/>
  <c r="G45" i="39"/>
  <c r="DE45" i="39" s="1"/>
  <c r="F45" i="39"/>
  <c r="CJ44" i="39"/>
  <c r="CI44" i="39"/>
  <c r="CA44" i="39"/>
  <c r="BZ44" i="39"/>
  <c r="BT44" i="39"/>
  <c r="BS44" i="39"/>
  <c r="BQ44" i="39"/>
  <c r="BP44" i="39"/>
  <c r="G44" i="39"/>
  <c r="F44" i="39"/>
  <c r="CM42" i="39"/>
  <c r="CM63" i="39" s="1"/>
  <c r="CL42" i="39"/>
  <c r="CD42" i="39"/>
  <c r="CD63" i="39" s="1"/>
  <c r="CC42" i="39"/>
  <c r="CA42" i="39"/>
  <c r="BZ42" i="39"/>
  <c r="BQ42" i="39"/>
  <c r="BP42" i="39"/>
  <c r="BJ42" i="39"/>
  <c r="BI42" i="39"/>
  <c r="BD42" i="39"/>
  <c r="BC42" i="39"/>
  <c r="AU42" i="39"/>
  <c r="AT42" i="39"/>
  <c r="AK42" i="39"/>
  <c r="AJ42" i="39"/>
  <c r="AA42" i="39"/>
  <c r="Z42" i="39"/>
  <c r="Q42" i="39"/>
  <c r="P42" i="39"/>
  <c r="CJ41" i="39"/>
  <c r="CI41" i="39"/>
  <c r="BX41" i="39"/>
  <c r="BW41" i="39"/>
  <c r="BD41" i="39"/>
  <c r="BC41" i="39"/>
  <c r="AN41" i="39"/>
  <c r="AM41" i="39"/>
  <c r="AH41" i="39"/>
  <c r="AG41" i="39"/>
  <c r="X41" i="39"/>
  <c r="W41" i="39"/>
  <c r="N41" i="39"/>
  <c r="M41" i="39"/>
  <c r="CD40" i="39"/>
  <c r="CC40" i="39"/>
  <c r="CA40" i="39"/>
  <c r="BZ40" i="39"/>
  <c r="BQ40" i="39"/>
  <c r="BP40" i="39"/>
  <c r="BD40" i="39"/>
  <c r="BC40" i="39"/>
  <c r="AU40" i="39"/>
  <c r="AT40" i="39"/>
  <c r="AK40" i="39"/>
  <c r="AJ40" i="39"/>
  <c r="AH40" i="39"/>
  <c r="AG40" i="39"/>
  <c r="AA40" i="39"/>
  <c r="Z40" i="39"/>
  <c r="Q40" i="39"/>
  <c r="P40" i="39"/>
  <c r="CA39" i="39"/>
  <c r="BZ39" i="39"/>
  <c r="BD39" i="39"/>
  <c r="BC39" i="39"/>
  <c r="BA39" i="39"/>
  <c r="AZ39" i="39"/>
  <c r="AU39" i="39"/>
  <c r="AT39" i="39"/>
  <c r="AN39" i="39"/>
  <c r="AM39" i="39"/>
  <c r="AK39" i="39"/>
  <c r="AJ39" i="39"/>
  <c r="AA39" i="39"/>
  <c r="Z39" i="39"/>
  <c r="Q39" i="39"/>
  <c r="P39" i="39"/>
  <c r="BX38" i="39"/>
  <c r="BW38" i="39"/>
  <c r="BJ38" i="39"/>
  <c r="BI38" i="39"/>
  <c r="BD38" i="39"/>
  <c r="BC38" i="39"/>
  <c r="AU38" i="39"/>
  <c r="AT38" i="39"/>
  <c r="AN38" i="39"/>
  <c r="AM38" i="39"/>
  <c r="AK38" i="39"/>
  <c r="AJ38" i="39"/>
  <c r="AA38" i="39"/>
  <c r="Z38" i="39"/>
  <c r="Q38" i="39"/>
  <c r="P38" i="39"/>
  <c r="CJ37" i="39"/>
  <c r="CI37" i="39"/>
  <c r="BX37" i="39"/>
  <c r="BW37" i="39"/>
  <c r="BJ37" i="39"/>
  <c r="BI37" i="39"/>
  <c r="BD37" i="39"/>
  <c r="BC37" i="39"/>
  <c r="AR37" i="39"/>
  <c r="AQ37" i="39"/>
  <c r="AN37" i="39"/>
  <c r="AM37" i="39"/>
  <c r="AH37" i="39"/>
  <c r="AG37" i="39"/>
  <c r="X37" i="39"/>
  <c r="W37" i="39"/>
  <c r="N37" i="39"/>
  <c r="M37" i="39"/>
  <c r="BX36" i="39"/>
  <c r="BW36" i="39"/>
  <c r="BT36" i="39"/>
  <c r="BS36" i="39"/>
  <c r="BN36" i="39"/>
  <c r="BM36" i="39"/>
  <c r="AH36" i="39"/>
  <c r="AG36" i="39"/>
  <c r="G36" i="39"/>
  <c r="F36" i="39"/>
  <c r="BX35" i="39"/>
  <c r="BW35" i="39"/>
  <c r="AN35" i="39"/>
  <c r="AM35" i="39"/>
  <c r="AH35" i="39"/>
  <c r="AG35" i="39"/>
  <c r="D35" i="39"/>
  <c r="DE35" i="39" s="1"/>
  <c r="C35" i="39"/>
  <c r="CT34" i="39"/>
  <c r="CS34" i="39"/>
  <c r="CA34" i="39"/>
  <c r="BZ34" i="39"/>
  <c r="BN34" i="39"/>
  <c r="BM34" i="39"/>
  <c r="BA34" i="39"/>
  <c r="AZ34" i="39"/>
  <c r="AX34" i="39"/>
  <c r="AW34" i="39"/>
  <c r="AU34" i="39"/>
  <c r="AT34" i="39"/>
  <c r="AR34" i="39"/>
  <c r="AQ34" i="39"/>
  <c r="AK34" i="39"/>
  <c r="AJ34" i="39"/>
  <c r="AA34" i="39"/>
  <c r="Z34" i="39"/>
  <c r="G34" i="39"/>
  <c r="F34" i="39"/>
  <c r="DE33" i="39"/>
  <c r="BX33" i="39"/>
  <c r="BW33" i="39"/>
  <c r="AN33" i="39"/>
  <c r="AM33" i="39"/>
  <c r="AK33" i="39"/>
  <c r="AJ33" i="39"/>
  <c r="G33" i="39"/>
  <c r="F33" i="39"/>
  <c r="DE32" i="39"/>
  <c r="BX32" i="39"/>
  <c r="BW32" i="39"/>
  <c r="BT32" i="39"/>
  <c r="BS32" i="39"/>
  <c r="BN32" i="39"/>
  <c r="BM32" i="39"/>
  <c r="AH32" i="39"/>
  <c r="AG32" i="39"/>
  <c r="D32" i="39"/>
  <c r="C32" i="39"/>
  <c r="CT30" i="39"/>
  <c r="CS30" i="39"/>
  <c r="CJ30" i="39"/>
  <c r="CI30" i="39"/>
  <c r="BX30" i="39"/>
  <c r="BW30" i="39"/>
  <c r="BJ30" i="39"/>
  <c r="BI30" i="39"/>
  <c r="BD30" i="39"/>
  <c r="BC30" i="39"/>
  <c r="AR30" i="39"/>
  <c r="AQ30" i="39"/>
  <c r="AH30" i="39"/>
  <c r="AG30" i="39"/>
  <c r="X30" i="39"/>
  <c r="W30" i="39"/>
  <c r="T30" i="39"/>
  <c r="T63" i="39" s="1"/>
  <c r="S30" i="39"/>
  <c r="N30" i="39"/>
  <c r="M30" i="39"/>
  <c r="CT29" i="39"/>
  <c r="CS29" i="39"/>
  <c r="CI29" i="39"/>
  <c r="BX29" i="39"/>
  <c r="BW29" i="39"/>
  <c r="BJ29" i="39"/>
  <c r="BJ63" i="39" s="1"/>
  <c r="BI29" i="39"/>
  <c r="BD29" i="39"/>
  <c r="BC29" i="39"/>
  <c r="AR29" i="39"/>
  <c r="AQ29" i="39"/>
  <c r="AN29" i="39"/>
  <c r="AM29" i="39"/>
  <c r="AH29" i="39"/>
  <c r="AG29" i="39"/>
  <c r="X29" i="39"/>
  <c r="W29" i="39"/>
  <c r="N29" i="39"/>
  <c r="M29" i="39"/>
  <c r="CJ28" i="39"/>
  <c r="CI28" i="39"/>
  <c r="BX28" i="39"/>
  <c r="BW28" i="39"/>
  <c r="BT28" i="39"/>
  <c r="BS28" i="39"/>
  <c r="BN28" i="39"/>
  <c r="BM28" i="39"/>
  <c r="BD28" i="39"/>
  <c r="BC28" i="39"/>
  <c r="X28" i="39"/>
  <c r="W28" i="39"/>
  <c r="N28" i="39"/>
  <c r="N63" i="39" s="1"/>
  <c r="M28" i="39"/>
  <c r="AH27" i="39"/>
  <c r="AG27" i="39"/>
  <c r="X27" i="39"/>
  <c r="W27" i="39"/>
  <c r="J27" i="39"/>
  <c r="I27" i="39"/>
  <c r="G27" i="39"/>
  <c r="DE27" i="39" s="1"/>
  <c r="F27" i="39"/>
  <c r="D27" i="39"/>
  <c r="C27" i="39"/>
  <c r="BX26" i="39"/>
  <c r="BW26" i="39"/>
  <c r="AN26" i="39"/>
  <c r="AM26" i="39"/>
  <c r="AH26" i="39"/>
  <c r="AG26" i="39"/>
  <c r="G26" i="39"/>
  <c r="F26" i="39"/>
  <c r="CG25" i="39"/>
  <c r="CF25" i="39"/>
  <c r="BX25" i="39"/>
  <c r="BW25" i="39"/>
  <c r="AN25" i="39"/>
  <c r="AM25" i="39"/>
  <c r="AH25" i="39"/>
  <c r="AG25" i="39"/>
  <c r="X25" i="39"/>
  <c r="W25" i="39"/>
  <c r="D25" i="39"/>
  <c r="C25" i="39"/>
  <c r="DE24" i="39"/>
  <c r="BN24" i="39"/>
  <c r="BM24" i="39"/>
  <c r="X24" i="39"/>
  <c r="W24" i="39"/>
  <c r="D24" i="39"/>
  <c r="C24" i="39"/>
  <c r="CG23" i="39"/>
  <c r="CF23" i="39"/>
  <c r="BX23" i="39"/>
  <c r="BW23" i="39"/>
  <c r="BN23" i="39"/>
  <c r="BM23" i="39"/>
  <c r="AH23" i="39"/>
  <c r="AG23" i="39"/>
  <c r="X23" i="39"/>
  <c r="W23" i="39"/>
  <c r="D23" i="39"/>
  <c r="C23" i="39"/>
  <c r="CT22" i="39"/>
  <c r="DE22" i="39" s="1"/>
  <c r="CS22" i="39"/>
  <c r="BD22" i="39"/>
  <c r="BC22" i="39"/>
  <c r="AH22" i="39"/>
  <c r="AG22" i="39"/>
  <c r="AD22" i="39"/>
  <c r="AC22" i="39"/>
  <c r="X22" i="39"/>
  <c r="W22" i="39"/>
  <c r="D22" i="39"/>
  <c r="C22" i="39"/>
  <c r="BX21" i="39"/>
  <c r="BW21" i="39"/>
  <c r="D21" i="39"/>
  <c r="DE21" i="39" s="1"/>
  <c r="C21" i="39"/>
  <c r="BX20" i="39"/>
  <c r="BW20" i="39"/>
  <c r="J20" i="39"/>
  <c r="J63" i="39" s="1"/>
  <c r="I20" i="39"/>
  <c r="D20" i="39"/>
  <c r="C20" i="39"/>
  <c r="CJ19" i="39"/>
  <c r="CI19" i="39"/>
  <c r="CA19" i="39"/>
  <c r="BZ19" i="39"/>
  <c r="BT19" i="39"/>
  <c r="BS19" i="39"/>
  <c r="BQ19" i="39"/>
  <c r="BP19" i="39"/>
  <c r="G19" i="39"/>
  <c r="F19" i="39"/>
  <c r="CJ18" i="39"/>
  <c r="DE18" i="39" s="1"/>
  <c r="CI18" i="39"/>
  <c r="BX18" i="39"/>
  <c r="BW18" i="39"/>
  <c r="BT18" i="39"/>
  <c r="BS18" i="39"/>
  <c r="BN18" i="39"/>
  <c r="BM18" i="39"/>
  <c r="D18" i="39"/>
  <c r="C18" i="39"/>
  <c r="CP16" i="39"/>
  <c r="CP63" i="39" s="1"/>
  <c r="CO16" i="39"/>
  <c r="CJ16" i="39"/>
  <c r="CI16" i="39"/>
  <c r="AH16" i="39"/>
  <c r="AG16" i="39"/>
  <c r="D16" i="39"/>
  <c r="C16" i="39"/>
  <c r="BX15" i="39"/>
  <c r="DE15" i="39" s="1"/>
  <c r="BW15" i="39"/>
  <c r="D15" i="39"/>
  <c r="C15" i="39"/>
  <c r="BX14" i="39"/>
  <c r="BW14" i="39"/>
  <c r="X14" i="39"/>
  <c r="W14" i="39"/>
  <c r="D14" i="39"/>
  <c r="C14" i="39"/>
  <c r="DE13" i="39"/>
  <c r="BX13" i="39"/>
  <c r="BW13" i="39"/>
  <c r="D13" i="39"/>
  <c r="DF13" i="39" s="1"/>
  <c r="C13" i="39"/>
  <c r="CZ12" i="39"/>
  <c r="CY12" i="39"/>
  <c r="CT12" i="39"/>
  <c r="CS12" i="39"/>
  <c r="BX12" i="39"/>
  <c r="BX63" i="39" s="1"/>
  <c r="BW12" i="39"/>
  <c r="AH12" i="39"/>
  <c r="AG12" i="39"/>
  <c r="D12" i="39"/>
  <c r="C12" i="39"/>
  <c r="BX11" i="39"/>
  <c r="BW11" i="39"/>
  <c r="D11" i="39"/>
  <c r="C11" i="39"/>
  <c r="DC10" i="39"/>
  <c r="DB10" i="39"/>
  <c r="CT10" i="39"/>
  <c r="CS10" i="39"/>
  <c r="BX10" i="39"/>
  <c r="BW10" i="39"/>
  <c r="AH10" i="39"/>
  <c r="AG10" i="39"/>
  <c r="D10" i="39"/>
  <c r="DE10" i="39" s="1"/>
  <c r="C10" i="39"/>
  <c r="CJ9" i="39"/>
  <c r="CJ63" i="39" s="1"/>
  <c r="CI64" i="39" s="1"/>
  <c r="CI9" i="39"/>
  <c r="BD9" i="39"/>
  <c r="BD63" i="39" s="1"/>
  <c r="BC64" i="39" s="1"/>
  <c r="BC9" i="39"/>
  <c r="X9" i="39"/>
  <c r="W9" i="39"/>
  <c r="D9" i="39"/>
  <c r="DE9" i="39" s="1"/>
  <c r="C9" i="39"/>
  <c r="CJ8" i="39"/>
  <c r="CI8" i="39"/>
  <c r="BD8" i="39"/>
  <c r="BC8" i="39"/>
  <c r="X8" i="39"/>
  <c r="DE8" i="39" s="1"/>
  <c r="W8" i="39"/>
  <c r="D8" i="39"/>
  <c r="C8" i="39"/>
  <c r="BT7" i="39"/>
  <c r="DE7" i="39" s="1"/>
  <c r="BS7" i="39"/>
  <c r="BQ7" i="39"/>
  <c r="BQ63" i="39" s="1"/>
  <c r="BP7" i="39"/>
  <c r="D7" i="39"/>
  <c r="D63" i="39" s="1"/>
  <c r="C7" i="39"/>
  <c r="BT6" i="39"/>
  <c r="BS6" i="39"/>
  <c r="BN6" i="39"/>
  <c r="BM6" i="39"/>
  <c r="D6" i="39"/>
  <c r="C6" i="39"/>
  <c r="CF50" i="38"/>
  <c r="CF25" i="38"/>
  <c r="CF23" i="38"/>
  <c r="DB10" i="38"/>
  <c r="DB46" i="38"/>
  <c r="DB48" i="38"/>
  <c r="DB52" i="38"/>
  <c r="CY12" i="38"/>
  <c r="CV48" i="38"/>
  <c r="CV52" i="38"/>
  <c r="CS10" i="38"/>
  <c r="CS12" i="38"/>
  <c r="CS22" i="38"/>
  <c r="CS29" i="38"/>
  <c r="CS30" i="38"/>
  <c r="CS34" i="38"/>
  <c r="CS46" i="38"/>
  <c r="CO16" i="38"/>
  <c r="CL42" i="38"/>
  <c r="CL50" i="38"/>
  <c r="CL52" i="38"/>
  <c r="CI8" i="38"/>
  <c r="CI9" i="38"/>
  <c r="CI16" i="38"/>
  <c r="CI18" i="38"/>
  <c r="CI19" i="38"/>
  <c r="CI28" i="38"/>
  <c r="CI29" i="38"/>
  <c r="CI30" i="38"/>
  <c r="CI37" i="38"/>
  <c r="CI41" i="38"/>
  <c r="CI44" i="38"/>
  <c r="CI54" i="38"/>
  <c r="CI58" i="38"/>
  <c r="CC40" i="38"/>
  <c r="CC42" i="38"/>
  <c r="BZ19" i="38"/>
  <c r="BZ34" i="38"/>
  <c r="BZ39" i="38"/>
  <c r="BZ40" i="38"/>
  <c r="BZ42" i="38"/>
  <c r="BZ44" i="38"/>
  <c r="BZ49" i="38"/>
  <c r="BZ50" i="38"/>
  <c r="BZ52" i="38"/>
  <c r="BW10" i="38"/>
  <c r="BW11" i="38"/>
  <c r="BW12" i="38"/>
  <c r="BW13" i="38"/>
  <c r="BW14" i="38"/>
  <c r="BW15" i="38"/>
  <c r="BW18" i="38"/>
  <c r="BW20" i="38"/>
  <c r="BW21" i="38"/>
  <c r="BW23" i="38"/>
  <c r="BW25" i="38"/>
  <c r="BW26" i="38"/>
  <c r="BW28" i="38"/>
  <c r="BW29" i="38"/>
  <c r="BW30" i="38"/>
  <c r="BW32" i="38"/>
  <c r="BW33" i="38"/>
  <c r="BW35" i="38"/>
  <c r="BW36" i="38"/>
  <c r="BW37" i="38"/>
  <c r="BW38" i="38"/>
  <c r="BW41" i="38"/>
  <c r="BW45" i="38"/>
  <c r="BW47" i="38"/>
  <c r="BW48" i="38"/>
  <c r="BW51" i="38"/>
  <c r="BS7" i="38"/>
  <c r="BS18" i="38"/>
  <c r="BS19" i="38"/>
  <c r="BS28" i="38"/>
  <c r="BS32" i="38"/>
  <c r="BS36" i="38"/>
  <c r="BS44" i="38"/>
  <c r="BS47" i="38"/>
  <c r="BP7" i="38"/>
  <c r="BP19" i="38"/>
  <c r="BP40" i="38"/>
  <c r="BP42" i="38"/>
  <c r="BP44" i="38"/>
  <c r="BP50" i="38"/>
  <c r="BP51" i="38"/>
  <c r="BP52" i="38"/>
  <c r="BM18" i="38"/>
  <c r="BM23" i="38"/>
  <c r="BM24" i="38"/>
  <c r="BM28" i="38"/>
  <c r="BM32" i="38"/>
  <c r="BM34" i="38"/>
  <c r="BM36" i="38"/>
  <c r="BM46" i="38"/>
  <c r="BM47" i="38"/>
  <c r="BS6" i="38"/>
  <c r="BM6" i="38"/>
  <c r="BI29" i="38"/>
  <c r="BI30" i="38"/>
  <c r="BI37" i="38"/>
  <c r="BI38" i="38"/>
  <c r="BI42" i="38"/>
  <c r="BI50" i="38"/>
  <c r="BI51" i="38"/>
  <c r="BF50" i="38"/>
  <c r="BF51" i="38"/>
  <c r="BF52" i="38"/>
  <c r="BC8" i="38"/>
  <c r="BC9" i="38"/>
  <c r="BC22" i="38"/>
  <c r="BC28" i="38"/>
  <c r="BC29" i="38"/>
  <c r="BC30" i="38"/>
  <c r="BC37" i="38"/>
  <c r="BC38" i="38"/>
  <c r="BC39" i="38"/>
  <c r="BC40" i="38"/>
  <c r="BC41" i="38"/>
  <c r="BC42" i="38"/>
  <c r="AZ39" i="38"/>
  <c r="AZ34" i="38"/>
  <c r="AW34" i="38"/>
  <c r="AT34" i="38"/>
  <c r="AT38" i="38"/>
  <c r="AT39" i="38"/>
  <c r="AT40" i="38"/>
  <c r="AT42" i="38"/>
  <c r="AT49" i="38"/>
  <c r="AT50" i="38"/>
  <c r="AQ29" i="38"/>
  <c r="AQ30" i="38"/>
  <c r="AQ34" i="38"/>
  <c r="AQ37" i="38"/>
  <c r="AM25" i="38"/>
  <c r="AM26" i="38"/>
  <c r="AM29" i="38"/>
  <c r="AM33" i="38"/>
  <c r="AM35" i="38"/>
  <c r="AM37" i="38"/>
  <c r="AM38" i="38"/>
  <c r="AM39" i="38"/>
  <c r="AM41" i="38"/>
  <c r="AM45" i="38"/>
  <c r="AM47" i="38"/>
  <c r="AM49" i="38"/>
  <c r="AM51" i="38"/>
  <c r="AJ33" i="38"/>
  <c r="AJ34" i="38"/>
  <c r="AJ38" i="38"/>
  <c r="AJ39" i="38"/>
  <c r="AJ40" i="38"/>
  <c r="AJ42" i="38"/>
  <c r="AJ49" i="38"/>
  <c r="AJ50" i="38"/>
  <c r="AJ51" i="38"/>
  <c r="AJ52" i="38"/>
  <c r="AG10" i="38"/>
  <c r="AG12" i="38"/>
  <c r="AG16" i="38"/>
  <c r="AG22" i="38"/>
  <c r="AG23" i="38"/>
  <c r="AG25" i="38"/>
  <c r="AG26" i="38"/>
  <c r="AG27" i="38"/>
  <c r="AG29" i="38"/>
  <c r="AG30" i="38"/>
  <c r="AG32" i="38"/>
  <c r="AG35" i="38"/>
  <c r="AG36" i="38"/>
  <c r="AG37" i="38"/>
  <c r="AG40" i="38"/>
  <c r="AG41" i="38"/>
  <c r="AG45" i="38"/>
  <c r="AG46" i="38"/>
  <c r="AG47" i="38"/>
  <c r="AG48" i="38"/>
  <c r="AC22" i="38"/>
  <c r="Z34" i="38"/>
  <c r="Z38" i="38"/>
  <c r="Z39" i="38"/>
  <c r="Z40" i="38"/>
  <c r="Z42" i="38"/>
  <c r="Z49" i="38"/>
  <c r="Z50" i="38"/>
  <c r="Z51" i="38"/>
  <c r="Z52" i="38"/>
  <c r="W8" i="38"/>
  <c r="W9" i="38"/>
  <c r="W14" i="38"/>
  <c r="W22" i="38"/>
  <c r="W23" i="38"/>
  <c r="W24" i="38"/>
  <c r="W25" i="38"/>
  <c r="W27" i="38"/>
  <c r="W28" i="38"/>
  <c r="W29" i="38"/>
  <c r="W30" i="38"/>
  <c r="W37" i="38"/>
  <c r="W41" i="38"/>
  <c r="W46" i="38"/>
  <c r="W47" i="38"/>
  <c r="W48" i="38"/>
  <c r="S30" i="38"/>
  <c r="P38" i="38"/>
  <c r="P39" i="38"/>
  <c r="P40" i="38"/>
  <c r="P42" i="38"/>
  <c r="P49" i="38"/>
  <c r="P50" i="38"/>
  <c r="P51" i="38"/>
  <c r="P52" i="38"/>
  <c r="M28" i="38"/>
  <c r="M29" i="38"/>
  <c r="M30" i="38"/>
  <c r="M37" i="38"/>
  <c r="M41" i="38"/>
  <c r="I20" i="38"/>
  <c r="I27" i="38"/>
  <c r="F19" i="38"/>
  <c r="F26" i="38"/>
  <c r="F27" i="38"/>
  <c r="F33" i="38"/>
  <c r="F34" i="38"/>
  <c r="F36" i="38"/>
  <c r="F44" i="38"/>
  <c r="F45" i="38"/>
  <c r="F46" i="38"/>
  <c r="F47" i="38"/>
  <c r="F48" i="38"/>
  <c r="C20" i="38"/>
  <c r="C21" i="38"/>
  <c r="C22" i="38"/>
  <c r="C23" i="38"/>
  <c r="C24" i="38"/>
  <c r="C25" i="38"/>
  <c r="C27" i="38"/>
  <c r="C32" i="38"/>
  <c r="C35" i="38"/>
  <c r="C54" i="38"/>
  <c r="C58" i="38"/>
  <c r="C18" i="38"/>
  <c r="C7" i="38"/>
  <c r="C8" i="38"/>
  <c r="C9" i="38"/>
  <c r="C10" i="38"/>
  <c r="C11" i="38"/>
  <c r="C12" i="38"/>
  <c r="C13" i="38"/>
  <c r="C14" i="38"/>
  <c r="C15" i="38"/>
  <c r="C16" i="38"/>
  <c r="C6" i="38"/>
  <c r="J20" i="38"/>
  <c r="J27" i="38"/>
  <c r="N28" i="38"/>
  <c r="N29" i="38"/>
  <c r="N30" i="38"/>
  <c r="N37" i="38"/>
  <c r="N41" i="38"/>
  <c r="Q38" i="38"/>
  <c r="Q39" i="38"/>
  <c r="Q40" i="38"/>
  <c r="Q42" i="38"/>
  <c r="Q49" i="38"/>
  <c r="Q50" i="38"/>
  <c r="Q51" i="38"/>
  <c r="Q52" i="38"/>
  <c r="T30" i="38"/>
  <c r="T63" i="38" s="1"/>
  <c r="X8" i="38"/>
  <c r="X9" i="38"/>
  <c r="X14" i="38"/>
  <c r="X22" i="38"/>
  <c r="X23" i="38"/>
  <c r="X24" i="38"/>
  <c r="X25" i="38"/>
  <c r="X27" i="38"/>
  <c r="X28" i="38"/>
  <c r="X29" i="38"/>
  <c r="X30" i="38"/>
  <c r="X37" i="38"/>
  <c r="X41" i="38"/>
  <c r="X46" i="38"/>
  <c r="X47" i="38"/>
  <c r="X48" i="38"/>
  <c r="X58" i="38"/>
  <c r="AA34" i="38"/>
  <c r="AA38" i="38"/>
  <c r="AA39" i="38"/>
  <c r="AA40" i="38"/>
  <c r="AA42" i="38"/>
  <c r="AA49" i="38"/>
  <c r="AA50" i="38"/>
  <c r="AA51" i="38"/>
  <c r="AA52" i="38"/>
  <c r="DF7" i="39" l="1"/>
  <c r="DF8" i="39"/>
  <c r="DE11" i="39"/>
  <c r="AH63" i="39"/>
  <c r="DF24" i="39"/>
  <c r="DE46" i="39"/>
  <c r="X63" i="39"/>
  <c r="CA63" i="39"/>
  <c r="BW64" i="39" s="1"/>
  <c r="BN63" i="39"/>
  <c r="BM64" i="39" s="1"/>
  <c r="DE12" i="39"/>
  <c r="DE19" i="39"/>
  <c r="AU63" i="39"/>
  <c r="DE37" i="39"/>
  <c r="DE50" i="39"/>
  <c r="DF58" i="39"/>
  <c r="AA63" i="39"/>
  <c r="DE29" i="39"/>
  <c r="DF45" i="39"/>
  <c r="DE39" i="39"/>
  <c r="DE41" i="39"/>
  <c r="DE48" i="39"/>
  <c r="BA63" i="39"/>
  <c r="DF18" i="39"/>
  <c r="DE30" i="39"/>
  <c r="BT63" i="39"/>
  <c r="CT63" i="39"/>
  <c r="CS64" i="39" s="1"/>
  <c r="DE44" i="39"/>
  <c r="DE6" i="39"/>
  <c r="DF10" i="39"/>
  <c r="DE28" i="39"/>
  <c r="AR63" i="39"/>
  <c r="AQ64" i="39" s="1"/>
  <c r="AK63" i="39"/>
  <c r="DE36" i="39"/>
  <c r="DE38" i="39"/>
  <c r="Q63" i="39"/>
  <c r="M64" i="39" s="1"/>
  <c r="DE52" i="39"/>
  <c r="G63" i="39"/>
  <c r="D64" i="39" s="1"/>
  <c r="DE26" i="39"/>
  <c r="DE42" i="39"/>
  <c r="DE16" i="39"/>
  <c r="DE23" i="39"/>
  <c r="DE25" i="39"/>
  <c r="DF27" i="39"/>
  <c r="DE34" i="39"/>
  <c r="DE40" i="39"/>
  <c r="DF9" i="39"/>
  <c r="AN63" i="39"/>
  <c r="DE14" i="39"/>
  <c r="CG63" i="39"/>
  <c r="DE20" i="39"/>
  <c r="J63" i="38"/>
  <c r="Q63" i="38"/>
  <c r="AA63" i="38"/>
  <c r="N63" i="38"/>
  <c r="X63" i="38"/>
  <c r="DF44" i="39" l="1"/>
  <c r="DF47" i="39"/>
  <c r="DF20" i="39"/>
  <c r="DF21" i="39"/>
  <c r="DF26" i="39"/>
  <c r="DF11" i="39"/>
  <c r="DF22" i="39"/>
  <c r="DF29" i="39"/>
  <c r="AG64" i="39"/>
  <c r="DF51" i="39"/>
  <c r="DF42" i="39"/>
  <c r="DF32" i="39"/>
  <c r="DF48" i="39"/>
  <c r="DF41" i="39"/>
  <c r="DF14" i="39"/>
  <c r="DF36" i="39"/>
  <c r="W64" i="39"/>
  <c r="D65" i="39" s="1"/>
  <c r="DF33" i="39"/>
  <c r="DF49" i="39"/>
  <c r="DF35" i="39"/>
  <c r="DF25" i="39"/>
  <c r="DE63" i="39"/>
  <c r="DF54" i="39"/>
  <c r="DF37" i="39"/>
  <c r="DF15" i="39"/>
  <c r="DF46" i="39"/>
  <c r="CJ58" i="38"/>
  <c r="D58" i="38"/>
  <c r="CJ54" i="38"/>
  <c r="D54" i="38"/>
  <c r="DC52" i="38"/>
  <c r="CW52" i="38"/>
  <c r="CM52" i="38"/>
  <c r="CA52" i="38"/>
  <c r="BQ52" i="38"/>
  <c r="BG52" i="38"/>
  <c r="AK52" i="38"/>
  <c r="BX51" i="38"/>
  <c r="BQ51" i="38"/>
  <c r="BJ51" i="38"/>
  <c r="BG51" i="38"/>
  <c r="AN51" i="38"/>
  <c r="AK51" i="38"/>
  <c r="CM50" i="38"/>
  <c r="CG50" i="38"/>
  <c r="CA50" i="38"/>
  <c r="BQ50" i="38"/>
  <c r="BJ50" i="38"/>
  <c r="BG50" i="38"/>
  <c r="AU50" i="38"/>
  <c r="AK50" i="38"/>
  <c r="CA49" i="38"/>
  <c r="AU49" i="38"/>
  <c r="AN49" i="38"/>
  <c r="AK49" i="38"/>
  <c r="DC48" i="38"/>
  <c r="CW48" i="38"/>
  <c r="BX48" i="38"/>
  <c r="AH48" i="38"/>
  <c r="G48" i="38"/>
  <c r="BX47" i="38"/>
  <c r="BT47" i="38"/>
  <c r="BN47" i="38"/>
  <c r="AN47" i="38"/>
  <c r="AH47" i="38"/>
  <c r="G47" i="38"/>
  <c r="DC46" i="38"/>
  <c r="CT46" i="38"/>
  <c r="BN46" i="38"/>
  <c r="AH46" i="38"/>
  <c r="G46" i="38"/>
  <c r="BX45" i="38"/>
  <c r="AN45" i="38"/>
  <c r="AH45" i="38"/>
  <c r="G45" i="38"/>
  <c r="CJ44" i="38"/>
  <c r="CA44" i="38"/>
  <c r="BT44" i="38"/>
  <c r="BQ44" i="38"/>
  <c r="G44" i="38"/>
  <c r="CM42" i="38"/>
  <c r="CD42" i="38"/>
  <c r="CA42" i="38"/>
  <c r="BQ42" i="38"/>
  <c r="BJ42" i="38"/>
  <c r="BD42" i="38"/>
  <c r="AU42" i="38"/>
  <c r="AK42" i="38"/>
  <c r="CJ41" i="38"/>
  <c r="BX41" i="38"/>
  <c r="BD41" i="38"/>
  <c r="AN41" i="38"/>
  <c r="AH41" i="38"/>
  <c r="CD40" i="38"/>
  <c r="CA40" i="38"/>
  <c r="BQ40" i="38"/>
  <c r="BD40" i="38"/>
  <c r="AU40" i="38"/>
  <c r="AK40" i="38"/>
  <c r="AH40" i="38"/>
  <c r="CA39" i="38"/>
  <c r="BD39" i="38"/>
  <c r="BA39" i="38"/>
  <c r="AU39" i="38"/>
  <c r="AN39" i="38"/>
  <c r="AK39" i="38"/>
  <c r="BX38" i="38"/>
  <c r="BJ38" i="38"/>
  <c r="BD38" i="38"/>
  <c r="AU38" i="38"/>
  <c r="AN38" i="38"/>
  <c r="AK38" i="38"/>
  <c r="CJ37" i="38"/>
  <c r="BX37" i="38"/>
  <c r="BJ37" i="38"/>
  <c r="BD37" i="38"/>
  <c r="AR37" i="38"/>
  <c r="AN37" i="38"/>
  <c r="AH37" i="38"/>
  <c r="BX36" i="38"/>
  <c r="BT36" i="38"/>
  <c r="BN36" i="38"/>
  <c r="AH36" i="38"/>
  <c r="G36" i="38"/>
  <c r="BX35" i="38"/>
  <c r="AN35" i="38"/>
  <c r="AH35" i="38"/>
  <c r="D35" i="38"/>
  <c r="CT34" i="38"/>
  <c r="CA34" i="38"/>
  <c r="BN34" i="38"/>
  <c r="BA34" i="38"/>
  <c r="AX34" i="38"/>
  <c r="AU34" i="38"/>
  <c r="AR34" i="38"/>
  <c r="AK34" i="38"/>
  <c r="G34" i="38"/>
  <c r="BX33" i="38"/>
  <c r="AN33" i="38"/>
  <c r="AK33" i="38"/>
  <c r="G33" i="38"/>
  <c r="BX32" i="38"/>
  <c r="BT32" i="38"/>
  <c r="BN32" i="38"/>
  <c r="AH32" i="38"/>
  <c r="D32" i="38"/>
  <c r="CT30" i="38"/>
  <c r="CJ30" i="38"/>
  <c r="BX30" i="38"/>
  <c r="BJ30" i="38"/>
  <c r="BD30" i="38"/>
  <c r="AR30" i="38"/>
  <c r="AH30" i="38"/>
  <c r="CT29" i="38"/>
  <c r="BX29" i="38"/>
  <c r="BJ29" i="38"/>
  <c r="BD29" i="38"/>
  <c r="AR29" i="38"/>
  <c r="AN29" i="38"/>
  <c r="AH29" i="38"/>
  <c r="CJ28" i="38"/>
  <c r="BX28" i="38"/>
  <c r="BT28" i="38"/>
  <c r="BN28" i="38"/>
  <c r="BD28" i="38"/>
  <c r="AH27" i="38"/>
  <c r="G27" i="38"/>
  <c r="D27" i="38"/>
  <c r="BX26" i="38"/>
  <c r="AN26" i="38"/>
  <c r="AH26" i="38"/>
  <c r="G26" i="38"/>
  <c r="CG25" i="38"/>
  <c r="BX25" i="38"/>
  <c r="AN25" i="38"/>
  <c r="AH25" i="38"/>
  <c r="D25" i="38"/>
  <c r="BN24" i="38"/>
  <c r="D24" i="38"/>
  <c r="CG23" i="38"/>
  <c r="BX23" i="38"/>
  <c r="BN23" i="38"/>
  <c r="AH23" i="38"/>
  <c r="D23" i="38"/>
  <c r="CT22" i="38"/>
  <c r="BD22" i="38"/>
  <c r="AH22" i="38"/>
  <c r="AD22" i="38"/>
  <c r="AD63" i="38" s="1"/>
  <c r="D22" i="38"/>
  <c r="BX21" i="38"/>
  <c r="D21" i="38"/>
  <c r="BX20" i="38"/>
  <c r="D20" i="38"/>
  <c r="CJ19" i="38"/>
  <c r="CA19" i="38"/>
  <c r="BT19" i="38"/>
  <c r="BQ19" i="38"/>
  <c r="G19" i="38"/>
  <c r="CJ18" i="38"/>
  <c r="BX18" i="38"/>
  <c r="BT18" i="38"/>
  <c r="BN18" i="38"/>
  <c r="D18" i="38"/>
  <c r="CP16" i="38"/>
  <c r="CP63" i="38" s="1"/>
  <c r="CJ16" i="38"/>
  <c r="AH16" i="38"/>
  <c r="D16" i="38"/>
  <c r="BX15" i="38"/>
  <c r="D15" i="38"/>
  <c r="BX14" i="38"/>
  <c r="D14" i="38"/>
  <c r="BX13" i="38"/>
  <c r="D13" i="38"/>
  <c r="CZ12" i="38"/>
  <c r="CZ63" i="38" s="1"/>
  <c r="CT12" i="38"/>
  <c r="BX12" i="38"/>
  <c r="AH12" i="38"/>
  <c r="D12" i="38"/>
  <c r="BX11" i="38"/>
  <c r="D11" i="38"/>
  <c r="DC10" i="38"/>
  <c r="CT10" i="38"/>
  <c r="BX10" i="38"/>
  <c r="AH10" i="38"/>
  <c r="D10" i="38"/>
  <c r="CJ9" i="38"/>
  <c r="BD9" i="38"/>
  <c r="D9" i="38"/>
  <c r="CJ8" i="38"/>
  <c r="BD8" i="38"/>
  <c r="D8" i="38"/>
  <c r="BT7" i="38"/>
  <c r="BQ7" i="38"/>
  <c r="D7" i="38"/>
  <c r="BT6" i="38"/>
  <c r="BN6" i="38"/>
  <c r="D6" i="38"/>
  <c r="BY58" i="36"/>
  <c r="BY54" i="36"/>
  <c r="BY52" i="36"/>
  <c r="BY51" i="36"/>
  <c r="BY50" i="36"/>
  <c r="BY49" i="36"/>
  <c r="BY48" i="36"/>
  <c r="BY47" i="36"/>
  <c r="BY46" i="36"/>
  <c r="BY45" i="36"/>
  <c r="BY44" i="36"/>
  <c r="BY42" i="36"/>
  <c r="BY41" i="36"/>
  <c r="BY40" i="36"/>
  <c r="BY39" i="36"/>
  <c r="BY38" i="36"/>
  <c r="BY37" i="36"/>
  <c r="BY36" i="36"/>
  <c r="BY35" i="36"/>
  <c r="BY34" i="36"/>
  <c r="BY33" i="36"/>
  <c r="BY32" i="36"/>
  <c r="BY30" i="36"/>
  <c r="R30" i="36"/>
  <c r="BY29" i="36"/>
  <c r="BY28" i="36"/>
  <c r="BY27" i="36"/>
  <c r="BY26" i="36"/>
  <c r="BY25" i="36"/>
  <c r="BY24" i="36"/>
  <c r="BY23" i="36"/>
  <c r="BY22" i="36"/>
  <c r="BY21" i="36"/>
  <c r="BY20" i="36"/>
  <c r="BY19" i="36"/>
  <c r="BY18" i="36"/>
  <c r="BY16" i="36"/>
  <c r="BY15" i="36"/>
  <c r="BY13" i="36"/>
  <c r="BY12" i="36"/>
  <c r="BY11" i="36"/>
  <c r="BY10" i="36"/>
  <c r="BY9" i="36"/>
  <c r="BY8" i="36"/>
  <c r="BY7" i="36"/>
  <c r="BS52" i="36"/>
  <c r="BS48" i="36"/>
  <c r="BU12" i="36"/>
  <c r="BW52" i="36"/>
  <c r="BW48" i="36"/>
  <c r="BW46" i="36"/>
  <c r="BW10" i="36"/>
  <c r="BQ46" i="36"/>
  <c r="BQ34" i="36"/>
  <c r="BQ30" i="36"/>
  <c r="BQ29" i="36"/>
  <c r="BQ22" i="36"/>
  <c r="BQ12" i="36"/>
  <c r="BJ9" i="36"/>
  <c r="BQ10" i="36"/>
  <c r="BL52" i="36"/>
  <c r="BL50" i="36"/>
  <c r="BL42" i="36"/>
  <c r="BN16" i="36"/>
  <c r="BJ58" i="36"/>
  <c r="BJ54" i="36"/>
  <c r="BJ44" i="36"/>
  <c r="BJ41" i="36"/>
  <c r="BJ37" i="36"/>
  <c r="BJ30" i="36"/>
  <c r="BJ28" i="36"/>
  <c r="BJ19" i="36"/>
  <c r="BJ18" i="36"/>
  <c r="BJ16" i="36"/>
  <c r="BJ8" i="36"/>
  <c r="BH50" i="36"/>
  <c r="BH25" i="36"/>
  <c r="BH23" i="36"/>
  <c r="BF42" i="36"/>
  <c r="BF40" i="36"/>
  <c r="BD52" i="36"/>
  <c r="BD50" i="36"/>
  <c r="BD49" i="36"/>
  <c r="BD44" i="36"/>
  <c r="BD42" i="36"/>
  <c r="BD40" i="36"/>
  <c r="BD39" i="36"/>
  <c r="BD34" i="36"/>
  <c r="BD19" i="36"/>
  <c r="BB51" i="36"/>
  <c r="BB48" i="36"/>
  <c r="BB47" i="36"/>
  <c r="BB45" i="36"/>
  <c r="BB41" i="36"/>
  <c r="BB38" i="36"/>
  <c r="BB37" i="36"/>
  <c r="BB36" i="36"/>
  <c r="BB35" i="36"/>
  <c r="BB33" i="36"/>
  <c r="BB32" i="36"/>
  <c r="BB30" i="36"/>
  <c r="BB29" i="36"/>
  <c r="BB28" i="36"/>
  <c r="BB26" i="36"/>
  <c r="BB25" i="36"/>
  <c r="BB23" i="36"/>
  <c r="BB21" i="36"/>
  <c r="BB20" i="36"/>
  <c r="BB18" i="36"/>
  <c r="BB15" i="36"/>
  <c r="BB13" i="36"/>
  <c r="BB12" i="36"/>
  <c r="BB11" i="36"/>
  <c r="BB10" i="36"/>
  <c r="AY47" i="36"/>
  <c r="AY44" i="36"/>
  <c r="AY36" i="36"/>
  <c r="AY32" i="36"/>
  <c r="AY28" i="36"/>
  <c r="AY19" i="36"/>
  <c r="AY18" i="36"/>
  <c r="AY7" i="36"/>
  <c r="AW52" i="36"/>
  <c r="AW51" i="36"/>
  <c r="AW50" i="36"/>
  <c r="AW44" i="36"/>
  <c r="AW42" i="36"/>
  <c r="AW40" i="36"/>
  <c r="AW19" i="36"/>
  <c r="AW7" i="36"/>
  <c r="AU47" i="36"/>
  <c r="AU46" i="36"/>
  <c r="AU36" i="36"/>
  <c r="AU34" i="36"/>
  <c r="AU32" i="36"/>
  <c r="AU28" i="36"/>
  <c r="AU24" i="36"/>
  <c r="AU23" i="36"/>
  <c r="AU18" i="36"/>
  <c r="AA52" i="36"/>
  <c r="AA51" i="36"/>
  <c r="AA50" i="36"/>
  <c r="AA49" i="36"/>
  <c r="AA42" i="36"/>
  <c r="AA40" i="36"/>
  <c r="AA39" i="36"/>
  <c r="AA38" i="36"/>
  <c r="AA34" i="36"/>
  <c r="AA33" i="36"/>
  <c r="AR51" i="36"/>
  <c r="AR50" i="36"/>
  <c r="AR42" i="36"/>
  <c r="AR38" i="36"/>
  <c r="AR37" i="36"/>
  <c r="AR30" i="36"/>
  <c r="AR29" i="36"/>
  <c r="AP52" i="36"/>
  <c r="AP51" i="36"/>
  <c r="AP50" i="36"/>
  <c r="AN42" i="36"/>
  <c r="AN41" i="36"/>
  <c r="AN40" i="36"/>
  <c r="AN39" i="36"/>
  <c r="AN38" i="36"/>
  <c r="AN37" i="36"/>
  <c r="AN30" i="36"/>
  <c r="AN29" i="36"/>
  <c r="AN28" i="36"/>
  <c r="AN22" i="36"/>
  <c r="AN9" i="36"/>
  <c r="AN8" i="36"/>
  <c r="AL39" i="36"/>
  <c r="AL34" i="36"/>
  <c r="AJ34" i="36"/>
  <c r="AH50" i="36"/>
  <c r="AH49" i="36"/>
  <c r="AH42" i="36"/>
  <c r="AH40" i="36"/>
  <c r="AH39" i="36"/>
  <c r="AH38" i="36"/>
  <c r="AH34" i="36"/>
  <c r="AF37" i="36"/>
  <c r="AF34" i="36"/>
  <c r="AF30" i="36"/>
  <c r="AF29" i="36"/>
  <c r="AC51" i="36"/>
  <c r="AC49" i="36"/>
  <c r="AC47" i="36"/>
  <c r="AC45" i="36"/>
  <c r="AC41" i="36"/>
  <c r="AC39" i="36"/>
  <c r="AC38" i="36"/>
  <c r="AC37" i="36"/>
  <c r="AC35" i="36"/>
  <c r="AC33" i="36"/>
  <c r="AC29" i="36"/>
  <c r="AC26" i="36"/>
  <c r="AC25" i="36"/>
  <c r="Y48" i="36"/>
  <c r="Y47" i="36"/>
  <c r="Y46" i="36"/>
  <c r="Y45" i="36"/>
  <c r="Y41" i="36"/>
  <c r="Y40" i="36"/>
  <c r="Y37" i="36"/>
  <c r="Y36" i="36"/>
  <c r="Y35" i="36"/>
  <c r="Y32" i="36"/>
  <c r="Y30" i="36"/>
  <c r="Y29" i="36"/>
  <c r="Y27" i="36"/>
  <c r="Y26" i="36"/>
  <c r="Y25" i="36"/>
  <c r="Y23" i="36"/>
  <c r="Y22" i="36"/>
  <c r="Y16" i="36"/>
  <c r="Y12" i="36"/>
  <c r="Y10" i="36"/>
  <c r="V22" i="36"/>
  <c r="T52" i="36"/>
  <c r="T51" i="36"/>
  <c r="T50" i="36"/>
  <c r="T49" i="36"/>
  <c r="T42" i="36"/>
  <c r="T40" i="36"/>
  <c r="T39" i="36"/>
  <c r="T38" i="36"/>
  <c r="T34" i="36"/>
  <c r="R58" i="36"/>
  <c r="R48" i="36"/>
  <c r="R47" i="36"/>
  <c r="R46" i="36"/>
  <c r="R41" i="36"/>
  <c r="R37" i="36"/>
  <c r="R29" i="36"/>
  <c r="R28" i="36"/>
  <c r="R27" i="36"/>
  <c r="R25" i="36"/>
  <c r="R24" i="36"/>
  <c r="R23" i="36"/>
  <c r="R22" i="36"/>
  <c r="R9" i="36"/>
  <c r="R8" i="36"/>
  <c r="O30" i="36"/>
  <c r="M52" i="36"/>
  <c r="M51" i="36"/>
  <c r="M50" i="36"/>
  <c r="M49" i="36"/>
  <c r="M42" i="36"/>
  <c r="M40" i="36"/>
  <c r="M39" i="36"/>
  <c r="M38" i="36"/>
  <c r="K41" i="36"/>
  <c r="K37" i="36"/>
  <c r="K29" i="36"/>
  <c r="K30" i="36"/>
  <c r="K28" i="36"/>
  <c r="H27" i="36"/>
  <c r="H20" i="36"/>
  <c r="F48" i="36"/>
  <c r="F47" i="36"/>
  <c r="F46" i="36"/>
  <c r="F45" i="36"/>
  <c r="F44" i="36"/>
  <c r="F36" i="36"/>
  <c r="F34" i="36"/>
  <c r="F33" i="36"/>
  <c r="F27" i="36"/>
  <c r="F26" i="36"/>
  <c r="F19" i="36"/>
  <c r="DF52" i="39" l="1"/>
  <c r="DF34" i="39"/>
  <c r="DF39" i="39"/>
  <c r="DF50" i="39"/>
  <c r="DF40" i="39"/>
  <c r="DF38" i="39"/>
  <c r="DF28" i="39"/>
  <c r="DF23" i="39"/>
  <c r="DF30" i="39"/>
  <c r="DF6" i="39"/>
  <c r="DF12" i="39"/>
  <c r="DF19" i="39"/>
  <c r="DE64" i="39"/>
  <c r="DF16" i="39"/>
  <c r="CW63" i="38"/>
  <c r="DE21" i="38"/>
  <c r="BY21" i="38" s="1"/>
  <c r="DE37" i="38"/>
  <c r="CK37" i="38" s="1"/>
  <c r="CD63" i="38"/>
  <c r="DE23" i="38"/>
  <c r="E23" i="38" s="1"/>
  <c r="DE27" i="38"/>
  <c r="AI27" i="38" s="1"/>
  <c r="DE35" i="38"/>
  <c r="AO35" i="38" s="1"/>
  <c r="DE22" i="38"/>
  <c r="AE22" i="38" s="1"/>
  <c r="DE18" i="38"/>
  <c r="BY18" i="38" s="1"/>
  <c r="DE10" i="38"/>
  <c r="DD10" i="38" s="1"/>
  <c r="DE41" i="38"/>
  <c r="BY41" i="38" s="1"/>
  <c r="DE58" i="38"/>
  <c r="Y58" i="38" s="1"/>
  <c r="DE44" i="38"/>
  <c r="CB44" i="38" s="1"/>
  <c r="DE24" i="38"/>
  <c r="BO24" i="38" s="1"/>
  <c r="DE29" i="38"/>
  <c r="O29" i="38" s="1"/>
  <c r="DE49" i="38"/>
  <c r="AL49" i="38" s="1"/>
  <c r="DE32" i="38"/>
  <c r="BO32" i="38" s="1"/>
  <c r="DE13" i="38"/>
  <c r="E13" i="38" s="1"/>
  <c r="G63" i="38"/>
  <c r="CG63" i="38"/>
  <c r="DE30" i="38"/>
  <c r="BK30" i="38" s="1"/>
  <c r="Y37" i="38"/>
  <c r="DE12" i="38"/>
  <c r="DA12" i="38" s="1"/>
  <c r="DE16" i="38"/>
  <c r="E16" i="38" s="1"/>
  <c r="DE46" i="38"/>
  <c r="DD46" i="38" s="1"/>
  <c r="DE40" i="38"/>
  <c r="BE40" i="38" s="1"/>
  <c r="DE42" i="38"/>
  <c r="AB42" i="38" s="1"/>
  <c r="DE50" i="38"/>
  <c r="R50" i="38" s="1"/>
  <c r="DE20" i="38"/>
  <c r="BY20" i="38" s="1"/>
  <c r="CJ63" i="38"/>
  <c r="DE8" i="38"/>
  <c r="BE8" i="38" s="1"/>
  <c r="AI37" i="38"/>
  <c r="DE45" i="38"/>
  <c r="AI45" i="38" s="1"/>
  <c r="DE48" i="38"/>
  <c r="H48" i="38" s="1"/>
  <c r="BX63" i="38"/>
  <c r="DE28" i="38"/>
  <c r="BU28" i="38" s="1"/>
  <c r="DE7" i="38"/>
  <c r="BR7" i="38" s="1"/>
  <c r="CT63" i="38"/>
  <c r="CA63" i="38"/>
  <c r="BJ63" i="38"/>
  <c r="DE39" i="38"/>
  <c r="AL39" i="38" s="1"/>
  <c r="AH63" i="38"/>
  <c r="AO37" i="38"/>
  <c r="BD63" i="38"/>
  <c r="DE9" i="38"/>
  <c r="CK9" i="38" s="1"/>
  <c r="DE26" i="38"/>
  <c r="H26" i="38" s="1"/>
  <c r="AU63" i="38"/>
  <c r="BE37" i="38"/>
  <c r="AN63" i="38"/>
  <c r="BY13" i="38"/>
  <c r="DE52" i="38"/>
  <c r="R52" i="38" s="1"/>
  <c r="DE19" i="38"/>
  <c r="CK19" i="38" s="1"/>
  <c r="BT63" i="38"/>
  <c r="DE6" i="38"/>
  <c r="E6" i="38" s="1"/>
  <c r="DE11" i="38"/>
  <c r="BY11" i="38" s="1"/>
  <c r="DE25" i="38"/>
  <c r="CH25" i="38" s="1"/>
  <c r="DE33" i="38"/>
  <c r="AO33" i="38" s="1"/>
  <c r="DE36" i="38"/>
  <c r="BU36" i="38" s="1"/>
  <c r="BK37" i="38"/>
  <c r="AK63" i="38"/>
  <c r="DC63" i="38"/>
  <c r="DE34" i="38"/>
  <c r="AV34" i="38" s="1"/>
  <c r="AX63" i="38"/>
  <c r="BQ63" i="38"/>
  <c r="CM63" i="38"/>
  <c r="DE47" i="38"/>
  <c r="AI47" i="38" s="1"/>
  <c r="DE51" i="38"/>
  <c r="AL51" i="38" s="1"/>
  <c r="BG63" i="38"/>
  <c r="D63" i="38"/>
  <c r="BN63" i="38"/>
  <c r="DE15" i="38"/>
  <c r="E15" i="38" s="1"/>
  <c r="AR63" i="38"/>
  <c r="DE38" i="38"/>
  <c r="R38" i="38" s="1"/>
  <c r="DE54" i="38"/>
  <c r="CK54" i="38" s="1"/>
  <c r="BA63" i="38"/>
  <c r="BY37" i="38" l="1"/>
  <c r="E21" i="38"/>
  <c r="BY32" i="38"/>
  <c r="AI16" i="38"/>
  <c r="E12" i="38"/>
  <c r="CU12" i="38"/>
  <c r="AI12" i="38"/>
  <c r="O37" i="38"/>
  <c r="DF37" i="38" s="1"/>
  <c r="AI22" i="38"/>
  <c r="AS37" i="38"/>
  <c r="BY12" i="38"/>
  <c r="CH23" i="38"/>
  <c r="CN50" i="38"/>
  <c r="BO23" i="38"/>
  <c r="AL50" i="38"/>
  <c r="CK16" i="38"/>
  <c r="BY35" i="38"/>
  <c r="AI35" i="38"/>
  <c r="E35" i="38"/>
  <c r="BY23" i="38"/>
  <c r="D64" i="38"/>
  <c r="CK44" i="38"/>
  <c r="BR44" i="38"/>
  <c r="Y27" i="38"/>
  <c r="BE22" i="38"/>
  <c r="H44" i="38"/>
  <c r="Y22" i="38"/>
  <c r="E22" i="38"/>
  <c r="CU22" i="38"/>
  <c r="DF21" i="38"/>
  <c r="AI23" i="38"/>
  <c r="K27" i="38"/>
  <c r="Y23" i="38"/>
  <c r="O28" i="38"/>
  <c r="CB49" i="38"/>
  <c r="AI36" i="38"/>
  <c r="E18" i="38"/>
  <c r="CX48" i="38"/>
  <c r="AI48" i="38"/>
  <c r="BU44" i="38"/>
  <c r="E27" i="38"/>
  <c r="AI40" i="38"/>
  <c r="H27" i="38"/>
  <c r="BK51" i="38"/>
  <c r="BE38" i="38"/>
  <c r="AB49" i="38"/>
  <c r="BE39" i="38"/>
  <c r="CB40" i="38"/>
  <c r="U30" i="38"/>
  <c r="BK29" i="38"/>
  <c r="K20" i="38"/>
  <c r="AB38" i="38"/>
  <c r="CB39" i="38"/>
  <c r="AV39" i="38"/>
  <c r="BY30" i="38"/>
  <c r="Y28" i="38"/>
  <c r="AL40" i="38"/>
  <c r="BE29" i="38"/>
  <c r="R42" i="38"/>
  <c r="CK18" i="38"/>
  <c r="E10" i="38"/>
  <c r="CK30" i="38"/>
  <c r="BR52" i="38"/>
  <c r="AO25" i="38"/>
  <c r="BY15" i="38"/>
  <c r="DF15" i="38" s="1"/>
  <c r="BU18" i="38"/>
  <c r="BO18" i="38"/>
  <c r="CU30" i="38"/>
  <c r="AS30" i="38"/>
  <c r="BY28" i="38"/>
  <c r="CK8" i="38"/>
  <c r="BU32" i="38"/>
  <c r="AI29" i="38"/>
  <c r="BY45" i="38"/>
  <c r="BK50" i="38"/>
  <c r="BW64" i="38"/>
  <c r="BY29" i="38"/>
  <c r="AS29" i="38"/>
  <c r="AB50" i="38"/>
  <c r="E8" i="38"/>
  <c r="AI30" i="38"/>
  <c r="CH50" i="38"/>
  <c r="AQ64" i="38"/>
  <c r="AI32" i="38"/>
  <c r="BH50" i="38"/>
  <c r="E32" i="38"/>
  <c r="AL52" i="38"/>
  <c r="Y29" i="38"/>
  <c r="Y30" i="38"/>
  <c r="BR50" i="38"/>
  <c r="O30" i="38"/>
  <c r="CQ16" i="38"/>
  <c r="CU29" i="38"/>
  <c r="BE41" i="38"/>
  <c r="BY10" i="38"/>
  <c r="BU7" i="38"/>
  <c r="H45" i="38"/>
  <c r="E25" i="38"/>
  <c r="R49" i="38"/>
  <c r="AI10" i="38"/>
  <c r="AI41" i="38"/>
  <c r="E24" i="38"/>
  <c r="H47" i="38"/>
  <c r="AO41" i="38"/>
  <c r="AO29" i="38"/>
  <c r="DF13" i="38"/>
  <c r="BK42" i="38"/>
  <c r="AV49" i="38"/>
  <c r="CK41" i="38"/>
  <c r="CB52" i="38"/>
  <c r="O41" i="38"/>
  <c r="CU10" i="38"/>
  <c r="Y24" i="38"/>
  <c r="Y41" i="38"/>
  <c r="AO49" i="38"/>
  <c r="E7" i="38"/>
  <c r="CN52" i="38"/>
  <c r="BY38" i="38"/>
  <c r="BE30" i="38"/>
  <c r="CK58" i="38"/>
  <c r="E58" i="38"/>
  <c r="CN42" i="38"/>
  <c r="AY34" i="38"/>
  <c r="BY36" i="38"/>
  <c r="BY26" i="38"/>
  <c r="AI26" i="38"/>
  <c r="AO26" i="38"/>
  <c r="AV38" i="38"/>
  <c r="AS34" i="38"/>
  <c r="E11" i="38"/>
  <c r="DF11" i="38" s="1"/>
  <c r="Y9" i="38"/>
  <c r="E9" i="38"/>
  <c r="CB34" i="38"/>
  <c r="BB34" i="38"/>
  <c r="CU34" i="38"/>
  <c r="BC64" i="38"/>
  <c r="AO51" i="38"/>
  <c r="BU47" i="38"/>
  <c r="Y47" i="38"/>
  <c r="AB34" i="38"/>
  <c r="BO47" i="38"/>
  <c r="AO47" i="38"/>
  <c r="BO6" i="38"/>
  <c r="BU6" i="38"/>
  <c r="CK28" i="38"/>
  <c r="BO28" i="38"/>
  <c r="BR51" i="38"/>
  <c r="BO34" i="38"/>
  <c r="H34" i="38"/>
  <c r="H36" i="38"/>
  <c r="BR19" i="38"/>
  <c r="H19" i="38"/>
  <c r="CB19" i="38"/>
  <c r="BR42" i="38"/>
  <c r="AL42" i="38"/>
  <c r="CE42" i="38"/>
  <c r="BE42" i="38"/>
  <c r="BY33" i="38"/>
  <c r="BE9" i="38"/>
  <c r="BU19" i="38"/>
  <c r="E20" i="38"/>
  <c r="E54" i="38"/>
  <c r="DF54" i="38" s="1"/>
  <c r="CX52" i="38"/>
  <c r="BH52" i="38"/>
  <c r="CI64" i="38"/>
  <c r="AB51" i="38"/>
  <c r="DD52" i="38"/>
  <c r="AG64" i="38"/>
  <c r="BB39" i="38"/>
  <c r="AB39" i="38"/>
  <c r="M64" i="38"/>
  <c r="AO45" i="38"/>
  <c r="CE40" i="38"/>
  <c r="AV40" i="38"/>
  <c r="R40" i="38"/>
  <c r="AB40" i="38"/>
  <c r="BR40" i="38"/>
  <c r="AL33" i="38"/>
  <c r="H33" i="38"/>
  <c r="CU46" i="38"/>
  <c r="H46" i="38"/>
  <c r="AI46" i="38"/>
  <c r="BO36" i="38"/>
  <c r="DD48" i="38"/>
  <c r="Y48" i="38"/>
  <c r="BO46" i="38"/>
  <c r="BK38" i="38"/>
  <c r="AL38" i="38"/>
  <c r="AO38" i="38"/>
  <c r="BH51" i="38"/>
  <c r="R51" i="38"/>
  <c r="Y8" i="38"/>
  <c r="BY51" i="38"/>
  <c r="BY47" i="38"/>
  <c r="AL34" i="38"/>
  <c r="BM64" i="38"/>
  <c r="Y46" i="38"/>
  <c r="CB42" i="38"/>
  <c r="AI25" i="38"/>
  <c r="Y25" i="38"/>
  <c r="BY48" i="38"/>
  <c r="BE28" i="38"/>
  <c r="R39" i="38"/>
  <c r="CS64" i="38"/>
  <c r="AV42" i="38"/>
  <c r="CB50" i="38"/>
  <c r="AV50" i="38"/>
  <c r="AO39" i="38"/>
  <c r="AB52" i="38"/>
  <c r="BY25" i="38"/>
  <c r="DF12" i="38" l="1"/>
  <c r="DF27" i="38"/>
  <c r="DF35" i="38"/>
  <c r="DF23" i="38"/>
  <c r="DF32" i="38"/>
  <c r="DF16" i="38"/>
  <c r="DF22" i="38"/>
  <c r="DF44" i="38"/>
  <c r="DF20" i="38"/>
  <c r="DF18" i="38"/>
  <c r="DF8" i="38"/>
  <c r="DF58" i="38"/>
  <c r="DF50" i="38"/>
  <c r="DF30" i="38"/>
  <c r="DF41" i="38"/>
  <c r="DF36" i="38"/>
  <c r="DF10" i="38"/>
  <c r="DF49" i="38"/>
  <c r="DF7" i="38"/>
  <c r="DF45" i="38"/>
  <c r="DF28" i="38"/>
  <c r="DF29" i="38"/>
  <c r="DF26" i="38"/>
  <c r="DF38" i="38"/>
  <c r="DF34" i="38"/>
  <c r="DF42" i="38"/>
  <c r="DF6" i="38"/>
  <c r="DF52" i="38"/>
  <c r="DF25" i="38"/>
  <c r="DF48" i="38"/>
  <c r="DF24" i="38"/>
  <c r="DF46" i="38"/>
  <c r="DF47" i="38"/>
  <c r="DF9" i="38"/>
  <c r="DF33" i="38"/>
  <c r="DF51" i="38"/>
  <c r="DF39" i="38"/>
  <c r="DF40" i="38"/>
  <c r="DF19" i="38"/>
  <c r="D58" i="36" l="1"/>
  <c r="D54" i="36"/>
  <c r="D35" i="36"/>
  <c r="D32" i="36"/>
  <c r="D27" i="36"/>
  <c r="D25" i="36"/>
  <c r="D24" i="36"/>
  <c r="D23" i="36"/>
  <c r="D22" i="36"/>
  <c r="D21" i="36"/>
  <c r="D20" i="36"/>
  <c r="D18" i="36"/>
  <c r="D7" i="36"/>
  <c r="D8" i="36"/>
  <c r="D9" i="36"/>
  <c r="D10" i="36"/>
  <c r="D11" i="36"/>
  <c r="D12" i="36"/>
  <c r="D13" i="36"/>
  <c r="D15" i="36"/>
  <c r="D16" i="36"/>
  <c r="CO64" i="37"/>
  <c r="CI64" i="37"/>
  <c r="AT64" i="37"/>
  <c r="S64" i="37"/>
  <c r="CP62" i="37"/>
  <c r="CN62" i="37"/>
  <c r="CK62" i="37"/>
  <c r="CH63" i="37" s="1"/>
  <c r="CH62" i="37"/>
  <c r="CG62" i="37"/>
  <c r="CE62" i="37"/>
  <c r="CB62" i="37"/>
  <c r="BY62" i="37"/>
  <c r="BY63" i="37" s="1"/>
  <c r="BW62" i="37"/>
  <c r="BO63" i="37" s="1"/>
  <c r="BU62" i="37"/>
  <c r="BR62" i="37"/>
  <c r="BO62" i="37"/>
  <c r="BN62" i="37"/>
  <c r="BL62" i="37"/>
  <c r="BI62" i="37"/>
  <c r="BF62" i="37"/>
  <c r="BF63" i="37" s="1"/>
  <c r="BE62" i="37"/>
  <c r="BC62" i="37"/>
  <c r="AZ62" i="37"/>
  <c r="AW63" i="37" s="1"/>
  <c r="AW62" i="37"/>
  <c r="AU62" i="37"/>
  <c r="AS62" i="37"/>
  <c r="AP62" i="37"/>
  <c r="AM62" i="37"/>
  <c r="AM63" i="37" s="1"/>
  <c r="AL62" i="37"/>
  <c r="AJ62" i="37"/>
  <c r="AG62" i="37"/>
  <c r="AD62" i="37"/>
  <c r="AD63" i="37" s="1"/>
  <c r="AC62" i="37"/>
  <c r="AA62" i="37"/>
  <c r="X62" i="37"/>
  <c r="U62" i="37"/>
  <c r="U63" i="37" s="1"/>
  <c r="T62" i="37"/>
  <c r="R62" i="37"/>
  <c r="O62" i="37"/>
  <c r="L63" i="37" s="1"/>
  <c r="L62" i="37"/>
  <c r="K62" i="37"/>
  <c r="I62" i="37"/>
  <c r="F62" i="37"/>
  <c r="C62" i="37"/>
  <c r="C63" i="37" s="1"/>
  <c r="BZ57" i="37"/>
  <c r="V57" i="37"/>
  <c r="D57" i="37"/>
  <c r="BZ53" i="37"/>
  <c r="D53" i="37"/>
  <c r="CQ51" i="37"/>
  <c r="CL51" i="37"/>
  <c r="CC51" i="37"/>
  <c r="BS51" i="37"/>
  <c r="BJ51" i="37"/>
  <c r="BA51" i="37"/>
  <c r="AH51" i="37"/>
  <c r="Y51" i="37"/>
  <c r="P51" i="37"/>
  <c r="BP50" i="37"/>
  <c r="BJ50" i="37"/>
  <c r="BD50" i="37"/>
  <c r="BA50" i="37"/>
  <c r="AK50" i="37"/>
  <c r="AH50" i="37"/>
  <c r="Y50" i="37"/>
  <c r="P50" i="37"/>
  <c r="CC49" i="37"/>
  <c r="BX49" i="37"/>
  <c r="BS49" i="37"/>
  <c r="BJ49" i="37"/>
  <c r="BD49" i="37"/>
  <c r="BA49" i="37"/>
  <c r="BA64" i="37" s="1"/>
  <c r="AQ49" i="37"/>
  <c r="AH49" i="37"/>
  <c r="Y49" i="37"/>
  <c r="P49" i="37"/>
  <c r="BS48" i="37"/>
  <c r="AQ48" i="37"/>
  <c r="AK48" i="37"/>
  <c r="AH48" i="37"/>
  <c r="Y48" i="37"/>
  <c r="P48" i="37"/>
  <c r="CQ47" i="37"/>
  <c r="CL47" i="37"/>
  <c r="CL64" i="37" s="1"/>
  <c r="BP47" i="37"/>
  <c r="AE47" i="37"/>
  <c r="V47" i="37"/>
  <c r="G47" i="37"/>
  <c r="BP46" i="37"/>
  <c r="BM46" i="37"/>
  <c r="BG46" i="37"/>
  <c r="AK46" i="37"/>
  <c r="AE46" i="37"/>
  <c r="V46" i="37"/>
  <c r="G46" i="37"/>
  <c r="CQ45" i="37"/>
  <c r="CI45" i="37"/>
  <c r="BG45" i="37"/>
  <c r="AE45" i="37"/>
  <c r="V45" i="37"/>
  <c r="G45" i="37"/>
  <c r="BP44" i="37"/>
  <c r="AK44" i="37"/>
  <c r="AE44" i="37"/>
  <c r="G44" i="37"/>
  <c r="BZ43" i="37"/>
  <c r="BS43" i="37"/>
  <c r="BM43" i="37"/>
  <c r="BJ43" i="37"/>
  <c r="G43" i="37"/>
  <c r="CC41" i="37"/>
  <c r="CC64" i="37" s="1"/>
  <c r="BV41" i="37"/>
  <c r="BS41" i="37"/>
  <c r="BJ41" i="37"/>
  <c r="BD41" i="37"/>
  <c r="AX41" i="37"/>
  <c r="AQ41" i="37"/>
  <c r="AQ64" i="37" s="1"/>
  <c r="AH41" i="37"/>
  <c r="Y41" i="37"/>
  <c r="P41" i="37"/>
  <c r="BZ40" i="37"/>
  <c r="BP40" i="37"/>
  <c r="AX40" i="37"/>
  <c r="AK40" i="37"/>
  <c r="AE40" i="37"/>
  <c r="V40" i="37"/>
  <c r="M40" i="37"/>
  <c r="BV39" i="37"/>
  <c r="BV64" i="37" s="1"/>
  <c r="BS39" i="37"/>
  <c r="BJ39" i="37"/>
  <c r="AX39" i="37"/>
  <c r="AQ39" i="37"/>
  <c r="AH39" i="37"/>
  <c r="AE39" i="37"/>
  <c r="Y39" i="37"/>
  <c r="P39" i="37"/>
  <c r="BS38" i="37"/>
  <c r="AX38" i="37"/>
  <c r="AV38" i="37"/>
  <c r="AV64" i="37" s="1"/>
  <c r="AQ38" i="37"/>
  <c r="AK38" i="37"/>
  <c r="AH38" i="37"/>
  <c r="Y38" i="37"/>
  <c r="P38" i="37"/>
  <c r="BP37" i="37"/>
  <c r="BD37" i="37"/>
  <c r="AX37" i="37"/>
  <c r="AQ37" i="37"/>
  <c r="AK37" i="37"/>
  <c r="AH37" i="37"/>
  <c r="Y37" i="37"/>
  <c r="P37" i="37"/>
  <c r="P64" i="37" s="1"/>
  <c r="BZ36" i="37"/>
  <c r="BP36" i="37"/>
  <c r="BD36" i="37"/>
  <c r="AX36" i="37"/>
  <c r="AN36" i="37"/>
  <c r="AK36" i="37"/>
  <c r="AE36" i="37"/>
  <c r="V36" i="37"/>
  <c r="M36" i="37"/>
  <c r="BP35" i="37"/>
  <c r="BM35" i="37"/>
  <c r="BG35" i="37"/>
  <c r="AE35" i="37"/>
  <c r="G35" i="37"/>
  <c r="BP34" i="37"/>
  <c r="AK34" i="37"/>
  <c r="AE34" i="37"/>
  <c r="D34" i="37"/>
  <c r="CI33" i="37"/>
  <c r="BS33" i="37"/>
  <c r="BG33" i="37"/>
  <c r="AV33" i="37"/>
  <c r="AT33" i="37"/>
  <c r="AQ33" i="37"/>
  <c r="AN33" i="37"/>
  <c r="AH33" i="37"/>
  <c r="Y33" i="37"/>
  <c r="Y64" i="37" s="1"/>
  <c r="G33" i="37"/>
  <c r="BP32" i="37"/>
  <c r="AK32" i="37"/>
  <c r="AH32" i="37"/>
  <c r="AH64" i="37" s="1"/>
  <c r="G32" i="37"/>
  <c r="BP31" i="37"/>
  <c r="BM31" i="37"/>
  <c r="BG31" i="37"/>
  <c r="AE31" i="37"/>
  <c r="D31" i="37"/>
  <c r="CI29" i="37"/>
  <c r="BZ29" i="37"/>
  <c r="BP29" i="37"/>
  <c r="BD29" i="37"/>
  <c r="AX29" i="37"/>
  <c r="AN29" i="37"/>
  <c r="AE29" i="37"/>
  <c r="V29" i="37"/>
  <c r="S29" i="37"/>
  <c r="M29" i="37"/>
  <c r="CI28" i="37"/>
  <c r="BP28" i="37"/>
  <c r="BD28" i="37"/>
  <c r="BD64" i="37" s="1"/>
  <c r="AX28" i="37"/>
  <c r="AN28" i="37"/>
  <c r="AN64" i="37" s="1"/>
  <c r="AK28" i="37"/>
  <c r="AE28" i="37"/>
  <c r="V28" i="37"/>
  <c r="M28" i="37"/>
  <c r="BZ27" i="37"/>
  <c r="BP27" i="37"/>
  <c r="BM27" i="37"/>
  <c r="BG27" i="37"/>
  <c r="AX27" i="37"/>
  <c r="V27" i="37"/>
  <c r="M27" i="37"/>
  <c r="M64" i="37" s="1"/>
  <c r="P65" i="37" s="1"/>
  <c r="AE26" i="37"/>
  <c r="V26" i="37"/>
  <c r="J26" i="37"/>
  <c r="G26" i="37"/>
  <c r="D26" i="37"/>
  <c r="BP25" i="37"/>
  <c r="AK25" i="37"/>
  <c r="AE25" i="37"/>
  <c r="G25" i="37"/>
  <c r="BX24" i="37"/>
  <c r="BP24" i="37"/>
  <c r="AK24" i="37"/>
  <c r="AK64" i="37" s="1"/>
  <c r="AE24" i="37"/>
  <c r="V24" i="37"/>
  <c r="BG23" i="37"/>
  <c r="V23" i="37"/>
  <c r="BX22" i="37"/>
  <c r="BX64" i="37" s="1"/>
  <c r="BP22" i="37"/>
  <c r="BG22" i="37"/>
  <c r="AE22" i="37"/>
  <c r="V22" i="37"/>
  <c r="D22" i="37"/>
  <c r="CI21" i="37"/>
  <c r="AX21" i="37"/>
  <c r="AE21" i="37"/>
  <c r="AB21" i="37"/>
  <c r="AB64" i="37" s="1"/>
  <c r="V21" i="37"/>
  <c r="D21" i="37"/>
  <c r="BP20" i="37"/>
  <c r="D20" i="37"/>
  <c r="BP19" i="37"/>
  <c r="J19" i="37"/>
  <c r="J64" i="37" s="1"/>
  <c r="D19" i="37"/>
  <c r="BZ18" i="37"/>
  <c r="BS18" i="37"/>
  <c r="BS64" i="37" s="1"/>
  <c r="BM18" i="37"/>
  <c r="BM64" i="37" s="1"/>
  <c r="BJ18" i="37"/>
  <c r="G18" i="37"/>
  <c r="G64" i="37" s="1"/>
  <c r="BZ17" i="37"/>
  <c r="BP17" i="37"/>
  <c r="BM17" i="37"/>
  <c r="BG17" i="37"/>
  <c r="BG64" i="37" s="1"/>
  <c r="D17" i="37"/>
  <c r="CF15" i="37"/>
  <c r="CF64" i="37" s="1"/>
  <c r="BZ15" i="37"/>
  <c r="AE15" i="37"/>
  <c r="BP14" i="37"/>
  <c r="BP13" i="37"/>
  <c r="V13" i="37"/>
  <c r="V64" i="37" s="1"/>
  <c r="Y65" i="37" s="1"/>
  <c r="BP12" i="37"/>
  <c r="CO11" i="37"/>
  <c r="CI11" i="37"/>
  <c r="BP11" i="37"/>
  <c r="AE11" i="37"/>
  <c r="BP10" i="37"/>
  <c r="BP64" i="37" s="1"/>
  <c r="BS65" i="37" s="1"/>
  <c r="CQ9" i="37"/>
  <c r="CQ64" i="37" s="1"/>
  <c r="CI9" i="37"/>
  <c r="BP9" i="37"/>
  <c r="AE9" i="37"/>
  <c r="AE64" i="37" s="1"/>
  <c r="BZ8" i="37"/>
  <c r="AX8" i="37"/>
  <c r="V8" i="37"/>
  <c r="D8" i="37"/>
  <c r="D23" i="37" s="1"/>
  <c r="BZ7" i="37"/>
  <c r="BZ64" i="37" s="1"/>
  <c r="CC65" i="37" s="1"/>
  <c r="AX7" i="37"/>
  <c r="AX64" i="37" s="1"/>
  <c r="BA65" i="37" s="1"/>
  <c r="V7" i="37"/>
  <c r="D7" i="37"/>
  <c r="BM6" i="37"/>
  <c r="BJ6" i="37"/>
  <c r="BJ64" i="37" s="1"/>
  <c r="D6" i="37"/>
  <c r="BM5" i="37"/>
  <c r="BG5" i="37"/>
  <c r="D5" i="37"/>
  <c r="AX7" i="36"/>
  <c r="AX18" i="36"/>
  <c r="AX19" i="36"/>
  <c r="AX28" i="36"/>
  <c r="AX32" i="36"/>
  <c r="AX36" i="36"/>
  <c r="AX44" i="36"/>
  <c r="AX47" i="36"/>
  <c r="AX6" i="36"/>
  <c r="AV7" i="36"/>
  <c r="AV19" i="36"/>
  <c r="AV40" i="36"/>
  <c r="AV42" i="36"/>
  <c r="AV44" i="36"/>
  <c r="AV50" i="36"/>
  <c r="AV51" i="36"/>
  <c r="AV52" i="36"/>
  <c r="AT18" i="36"/>
  <c r="AT23" i="36"/>
  <c r="AT24" i="36"/>
  <c r="AT28" i="36"/>
  <c r="AT32" i="36"/>
  <c r="AT34" i="36"/>
  <c r="AT36" i="36"/>
  <c r="AT46" i="36"/>
  <c r="AT47" i="36"/>
  <c r="AT6" i="36"/>
  <c r="AA62" i="35"/>
  <c r="BY62" i="35"/>
  <c r="CB62" i="35"/>
  <c r="BV10" i="36"/>
  <c r="BV46" i="36"/>
  <c r="BV48" i="36"/>
  <c r="BV52" i="36"/>
  <c r="BT12" i="36"/>
  <c r="BT63" i="36" s="1"/>
  <c r="BR48" i="36"/>
  <c r="BR52" i="36"/>
  <c r="BP10" i="36"/>
  <c r="BP12" i="36"/>
  <c r="BP22" i="36"/>
  <c r="BP29" i="36"/>
  <c r="BP30" i="36"/>
  <c r="BP34" i="36"/>
  <c r="BP46" i="36"/>
  <c r="BM16" i="36"/>
  <c r="BM63" i="36" s="1"/>
  <c r="BK42" i="36"/>
  <c r="BK50" i="36"/>
  <c r="BK52" i="36"/>
  <c r="BI9" i="36"/>
  <c r="BI18" i="36"/>
  <c r="BI19" i="36"/>
  <c r="BI28" i="36"/>
  <c r="BI30" i="36"/>
  <c r="BI37" i="36"/>
  <c r="BI41" i="36"/>
  <c r="BI44" i="36"/>
  <c r="BI54" i="36"/>
  <c r="BG23" i="36"/>
  <c r="BG25" i="36"/>
  <c r="BG50" i="36"/>
  <c r="BE40" i="36"/>
  <c r="BE42" i="36"/>
  <c r="BC19" i="36"/>
  <c r="BC34" i="36"/>
  <c r="BC39" i="36"/>
  <c r="BC40" i="36"/>
  <c r="BC42" i="36"/>
  <c r="BC44" i="36"/>
  <c r="BC49" i="36"/>
  <c r="BC50" i="36"/>
  <c r="BC52" i="36"/>
  <c r="BA10" i="36"/>
  <c r="BA11" i="36"/>
  <c r="BA12" i="36"/>
  <c r="BA13" i="36"/>
  <c r="BA14" i="36"/>
  <c r="BA15" i="36"/>
  <c r="BA18" i="36"/>
  <c r="BA20" i="36"/>
  <c r="BA21" i="36"/>
  <c r="BA23" i="36"/>
  <c r="BA25" i="36"/>
  <c r="BA26" i="36"/>
  <c r="BA28" i="36"/>
  <c r="BA29" i="36"/>
  <c r="BA30" i="36"/>
  <c r="BA32" i="36"/>
  <c r="BA33" i="36"/>
  <c r="BA35" i="36"/>
  <c r="BA36" i="36"/>
  <c r="BA37" i="36"/>
  <c r="BA38" i="36"/>
  <c r="BA41" i="36"/>
  <c r="BA45" i="36"/>
  <c r="BA47" i="36"/>
  <c r="BA48" i="36"/>
  <c r="BA51" i="36"/>
  <c r="AQ29" i="36"/>
  <c r="AQ30" i="36"/>
  <c r="AQ37" i="36"/>
  <c r="AQ38" i="36"/>
  <c r="AQ42" i="36"/>
  <c r="AQ50" i="36"/>
  <c r="AQ51" i="36"/>
  <c r="AO50" i="36"/>
  <c r="AO51" i="36"/>
  <c r="AO52" i="36"/>
  <c r="AM8" i="36"/>
  <c r="AM9" i="36"/>
  <c r="AM22" i="36"/>
  <c r="AM28" i="36"/>
  <c r="AM29" i="36"/>
  <c r="AM30" i="36"/>
  <c r="AM37" i="36"/>
  <c r="AM38" i="36"/>
  <c r="AM39" i="36"/>
  <c r="AM40" i="36"/>
  <c r="AM41" i="36"/>
  <c r="AM42" i="36"/>
  <c r="AK34" i="36"/>
  <c r="AK39" i="36"/>
  <c r="AI34" i="36"/>
  <c r="AG34" i="36"/>
  <c r="AG38" i="36"/>
  <c r="AG39" i="36"/>
  <c r="AG40" i="36"/>
  <c r="AG42" i="36"/>
  <c r="AG49" i="36"/>
  <c r="AG50" i="36"/>
  <c r="AE29" i="36"/>
  <c r="AE30" i="36"/>
  <c r="AE34" i="36"/>
  <c r="AE37" i="36"/>
  <c r="AB25" i="36"/>
  <c r="AB26" i="36"/>
  <c r="AB29" i="36"/>
  <c r="AB33" i="36"/>
  <c r="AB35" i="36"/>
  <c r="AB37" i="36"/>
  <c r="AB38" i="36"/>
  <c r="AB39" i="36"/>
  <c r="AB41" i="36"/>
  <c r="AB45" i="36"/>
  <c r="AB47" i="36"/>
  <c r="AB49" i="36"/>
  <c r="AB51" i="36"/>
  <c r="Z33" i="36"/>
  <c r="Z34" i="36"/>
  <c r="Z38" i="36"/>
  <c r="Z39" i="36"/>
  <c r="Z40" i="36"/>
  <c r="Z42" i="36"/>
  <c r="Z49" i="36"/>
  <c r="Z50" i="36"/>
  <c r="Z51" i="36"/>
  <c r="Z52" i="36"/>
  <c r="X10" i="36"/>
  <c r="X12" i="36"/>
  <c r="X16" i="36"/>
  <c r="X22" i="36"/>
  <c r="X23" i="36"/>
  <c r="X25" i="36"/>
  <c r="X26" i="36"/>
  <c r="X27" i="36"/>
  <c r="X29" i="36"/>
  <c r="X30" i="36"/>
  <c r="X32" i="36"/>
  <c r="X35" i="36"/>
  <c r="X36" i="36"/>
  <c r="X37" i="36"/>
  <c r="X40" i="36"/>
  <c r="X41" i="36"/>
  <c r="X45" i="36"/>
  <c r="X46" i="36"/>
  <c r="X47" i="36"/>
  <c r="X48" i="36"/>
  <c r="Q8" i="36"/>
  <c r="Q9" i="36"/>
  <c r="Q22" i="36"/>
  <c r="Q23" i="36"/>
  <c r="Q24" i="36"/>
  <c r="Q25" i="36"/>
  <c r="Q27" i="36"/>
  <c r="Q28" i="36"/>
  <c r="Q29" i="36"/>
  <c r="Q30" i="36"/>
  <c r="Q37" i="36"/>
  <c r="Q41" i="36"/>
  <c r="Q46" i="36"/>
  <c r="Q47" i="36"/>
  <c r="Q48" i="36"/>
  <c r="Q58" i="36"/>
  <c r="U22" i="36"/>
  <c r="U63" i="36" s="1"/>
  <c r="S34" i="36"/>
  <c r="S38" i="36"/>
  <c r="S39" i="36"/>
  <c r="S40" i="36"/>
  <c r="S42" i="36"/>
  <c r="S49" i="36"/>
  <c r="S50" i="36"/>
  <c r="S51" i="36"/>
  <c r="S52" i="36"/>
  <c r="BR63" i="36" l="1"/>
  <c r="AH65" i="37"/>
  <c r="CL65" i="37"/>
  <c r="AQ65" i="37"/>
  <c r="BJ65" i="37"/>
  <c r="D9" i="37"/>
  <c r="AX63" i="36"/>
  <c r="AV63" i="36"/>
  <c r="BE63" i="36"/>
  <c r="BK63" i="36"/>
  <c r="BP63" i="36"/>
  <c r="BV63" i="36"/>
  <c r="BC63" i="36"/>
  <c r="AQ63" i="36"/>
  <c r="AK63" i="36"/>
  <c r="BA63" i="36"/>
  <c r="BG63" i="36"/>
  <c r="AM63" i="36"/>
  <c r="AO63" i="36"/>
  <c r="AE63" i="36"/>
  <c r="AT63" i="36"/>
  <c r="X63" i="36"/>
  <c r="AB63" i="36"/>
  <c r="S63" i="36"/>
  <c r="Z63" i="36"/>
  <c r="AG63" i="36"/>
  <c r="AI63" i="36"/>
  <c r="BP64" i="36" l="1"/>
  <c r="D24" i="37"/>
  <c r="D10" i="37"/>
  <c r="D11" i="37" s="1"/>
  <c r="D12" i="37" s="1"/>
  <c r="D13" i="37" s="1"/>
  <c r="D14" i="37" s="1"/>
  <c r="D15" i="37" s="1"/>
  <c r="AT64" i="36"/>
  <c r="BA64" i="36"/>
  <c r="AE64" i="36"/>
  <c r="D64" i="37" l="1"/>
  <c r="G65" i="37" s="1"/>
  <c r="N30" i="36" l="1"/>
  <c r="N63" i="36" s="1"/>
  <c r="L38" i="36"/>
  <c r="L39" i="36"/>
  <c r="L40" i="36"/>
  <c r="L42" i="36"/>
  <c r="L49" i="36"/>
  <c r="L50" i="36"/>
  <c r="L51" i="36"/>
  <c r="L52" i="36"/>
  <c r="J28" i="36"/>
  <c r="J29" i="36"/>
  <c r="J30" i="36"/>
  <c r="J37" i="36"/>
  <c r="J41" i="36"/>
  <c r="AM64" i="36"/>
  <c r="X64" i="36"/>
  <c r="G20" i="36"/>
  <c r="G27" i="36"/>
  <c r="E19" i="36"/>
  <c r="E26" i="36"/>
  <c r="E27" i="36"/>
  <c r="E33" i="36"/>
  <c r="E34" i="36"/>
  <c r="E36" i="36"/>
  <c r="E44" i="36"/>
  <c r="E45" i="36"/>
  <c r="E46" i="36"/>
  <c r="E47" i="36"/>
  <c r="E48" i="36"/>
  <c r="C7" i="36"/>
  <c r="BX7" i="36" s="1"/>
  <c r="C8" i="36"/>
  <c r="C9" i="36"/>
  <c r="C10" i="36"/>
  <c r="C11" i="36"/>
  <c r="C12" i="36"/>
  <c r="C13" i="36"/>
  <c r="C14" i="36"/>
  <c r="C15" i="36"/>
  <c r="C16" i="36"/>
  <c r="C18" i="36"/>
  <c r="C20" i="36"/>
  <c r="C21" i="36"/>
  <c r="C22" i="36"/>
  <c r="C23" i="36"/>
  <c r="C24" i="36"/>
  <c r="C25" i="36"/>
  <c r="C27" i="36"/>
  <c r="C32" i="36"/>
  <c r="C35" i="36"/>
  <c r="C54" i="36"/>
  <c r="C58" i="36"/>
  <c r="C6" i="36"/>
  <c r="CL65" i="35"/>
  <c r="CQ64" i="35"/>
  <c r="CO64" i="35"/>
  <c r="CL64" i="35"/>
  <c r="CI64" i="35"/>
  <c r="CF64" i="35"/>
  <c r="CC64" i="35"/>
  <c r="BZ57" i="35"/>
  <c r="BI58" i="36" s="1"/>
  <c r="BZ53" i="35"/>
  <c r="CC51" i="35"/>
  <c r="CC49" i="35"/>
  <c r="CL51" i="35"/>
  <c r="CQ51" i="35"/>
  <c r="CL47" i="35"/>
  <c r="CQ47" i="35"/>
  <c r="CQ45" i="35"/>
  <c r="CI45" i="35"/>
  <c r="BZ43" i="35"/>
  <c r="CC41" i="35"/>
  <c r="BZ40" i="35"/>
  <c r="BZ36" i="35"/>
  <c r="CI33" i="35"/>
  <c r="CI29" i="35"/>
  <c r="BZ29" i="35"/>
  <c r="BZ27" i="35"/>
  <c r="CI28" i="35"/>
  <c r="CI21" i="35"/>
  <c r="CO11" i="35"/>
  <c r="CQ9" i="35"/>
  <c r="CI11" i="35"/>
  <c r="CI9" i="35"/>
  <c r="CF15" i="35"/>
  <c r="BZ18" i="35"/>
  <c r="BZ17" i="35"/>
  <c r="BZ15" i="35"/>
  <c r="BI16" i="36" s="1"/>
  <c r="BZ8" i="35"/>
  <c r="BZ7" i="35"/>
  <c r="BI8" i="36" s="1"/>
  <c r="CP62" i="35"/>
  <c r="CN62" i="35"/>
  <c r="CE62" i="35"/>
  <c r="BP12" i="35"/>
  <c r="BP50" i="35"/>
  <c r="BS51" i="35"/>
  <c r="BX49" i="35"/>
  <c r="BS49" i="35"/>
  <c r="BS48" i="35"/>
  <c r="BP47" i="35"/>
  <c r="BP46" i="35"/>
  <c r="BP44" i="35"/>
  <c r="BS43" i="35"/>
  <c r="BS41" i="35"/>
  <c r="BP40" i="35"/>
  <c r="BV41" i="35"/>
  <c r="BV39" i="35"/>
  <c r="BV64" i="35" s="1"/>
  <c r="BS39" i="35"/>
  <c r="BS38" i="35"/>
  <c r="BP37" i="35"/>
  <c r="BP36" i="35"/>
  <c r="BP35" i="35"/>
  <c r="BP34" i="35"/>
  <c r="BS33" i="35"/>
  <c r="BP32" i="35"/>
  <c r="BP31" i="35"/>
  <c r="BP29" i="35"/>
  <c r="BP28" i="35"/>
  <c r="BX24" i="35"/>
  <c r="BX22" i="35"/>
  <c r="BP27" i="35"/>
  <c r="BP25" i="35"/>
  <c r="BP24" i="35"/>
  <c r="BP22" i="35"/>
  <c r="BP20" i="35"/>
  <c r="BP19" i="35"/>
  <c r="BS18" i="35"/>
  <c r="BP17" i="35"/>
  <c r="BP14" i="35"/>
  <c r="BP13" i="35"/>
  <c r="BP11" i="35"/>
  <c r="BP10" i="35"/>
  <c r="BP9" i="35"/>
  <c r="BW62" i="35"/>
  <c r="BU62" i="35"/>
  <c r="BJ51" i="35"/>
  <c r="BJ50" i="35"/>
  <c r="BM46" i="35"/>
  <c r="BJ49" i="35"/>
  <c r="BG46" i="35"/>
  <c r="BG45" i="35"/>
  <c r="BM43" i="35"/>
  <c r="BJ43" i="35"/>
  <c r="BJ41" i="35"/>
  <c r="BJ39" i="35"/>
  <c r="BM35" i="35"/>
  <c r="BG35" i="35"/>
  <c r="BG33" i="35"/>
  <c r="BG31" i="35"/>
  <c r="BM31" i="35"/>
  <c r="BM27" i="35"/>
  <c r="BG27" i="35"/>
  <c r="BG23" i="35"/>
  <c r="BG22" i="35"/>
  <c r="BM18" i="35"/>
  <c r="BM17" i="35"/>
  <c r="BJ18" i="35"/>
  <c r="BG17" i="35"/>
  <c r="BM6" i="35"/>
  <c r="BM5" i="35"/>
  <c r="BJ6" i="35"/>
  <c r="BG5" i="35"/>
  <c r="BL62" i="35"/>
  <c r="BD29" i="35"/>
  <c r="BD28" i="35"/>
  <c r="BA51" i="35"/>
  <c r="BA50" i="35"/>
  <c r="BA49" i="35"/>
  <c r="BD50" i="35"/>
  <c r="BD49" i="35"/>
  <c r="BD41" i="35"/>
  <c r="BD37" i="35"/>
  <c r="BD36" i="35"/>
  <c r="AX41" i="35"/>
  <c r="AX40" i="35"/>
  <c r="AX39" i="35"/>
  <c r="AX38" i="35"/>
  <c r="AX37" i="35"/>
  <c r="AX36" i="35"/>
  <c r="AX29" i="35"/>
  <c r="AX28" i="35"/>
  <c r="AX27" i="35"/>
  <c r="AX21" i="35"/>
  <c r="AX8" i="35"/>
  <c r="AX7" i="35"/>
  <c r="BC62" i="35"/>
  <c r="AQ49" i="35"/>
  <c r="AQ48" i="35"/>
  <c r="AQ41" i="35"/>
  <c r="AQ39" i="35"/>
  <c r="AQ38" i="35"/>
  <c r="AQ37" i="35"/>
  <c r="AV38" i="35"/>
  <c r="AV33" i="35"/>
  <c r="AT33" i="35"/>
  <c r="AT64" i="35" s="1"/>
  <c r="AQ33" i="35"/>
  <c r="AN36" i="35"/>
  <c r="AN33" i="35"/>
  <c r="AN29" i="35"/>
  <c r="AN28" i="35"/>
  <c r="AU62" i="35"/>
  <c r="AS62" i="35"/>
  <c r="AK50" i="35"/>
  <c r="AK48" i="35"/>
  <c r="AK46" i="35"/>
  <c r="AK44" i="35"/>
  <c r="AK40" i="35"/>
  <c r="AK38" i="35"/>
  <c r="AK37" i="35"/>
  <c r="AK36" i="35"/>
  <c r="AK34" i="35"/>
  <c r="AK32" i="35"/>
  <c r="AK28" i="35"/>
  <c r="AK25" i="35"/>
  <c r="AK24" i="35"/>
  <c r="AH51" i="35"/>
  <c r="AH50" i="35"/>
  <c r="AH49" i="35"/>
  <c r="AH48" i="35"/>
  <c r="AH41" i="35"/>
  <c r="AH39" i="35"/>
  <c r="AH38" i="35"/>
  <c r="AH37" i="35"/>
  <c r="AH33" i="35"/>
  <c r="AH32" i="35"/>
  <c r="AE47" i="35"/>
  <c r="AE46" i="35"/>
  <c r="AE45" i="35"/>
  <c r="AE44" i="35"/>
  <c r="AE40" i="35"/>
  <c r="AE39" i="35"/>
  <c r="AE36" i="35"/>
  <c r="AE35" i="35"/>
  <c r="AE34" i="35"/>
  <c r="AE31" i="35"/>
  <c r="AE29" i="35"/>
  <c r="AE28" i="35"/>
  <c r="AE26" i="35"/>
  <c r="AE25" i="35"/>
  <c r="AE24" i="35"/>
  <c r="AE22" i="35"/>
  <c r="AE21" i="35"/>
  <c r="AE15" i="35"/>
  <c r="AE11" i="35"/>
  <c r="AE9" i="35"/>
  <c r="AJ62" i="35"/>
  <c r="AB21" i="35"/>
  <c r="AB64" i="35" s="1"/>
  <c r="Y51" i="35"/>
  <c r="Y50" i="35"/>
  <c r="Y49" i="35"/>
  <c r="Y48" i="35"/>
  <c r="Y41" i="35"/>
  <c r="Y39" i="35"/>
  <c r="Y38" i="35"/>
  <c r="Y37" i="35"/>
  <c r="Y33" i="35"/>
  <c r="V57" i="35"/>
  <c r="V47" i="35"/>
  <c r="V46" i="35"/>
  <c r="V45" i="35"/>
  <c r="V40" i="35"/>
  <c r="V36" i="35"/>
  <c r="V29" i="35"/>
  <c r="V28" i="35"/>
  <c r="V27" i="35"/>
  <c r="V26" i="35"/>
  <c r="V24" i="35"/>
  <c r="V23" i="35"/>
  <c r="V22" i="35"/>
  <c r="V21" i="35"/>
  <c r="V13" i="35"/>
  <c r="V8" i="35"/>
  <c r="V7" i="35"/>
  <c r="S29" i="35"/>
  <c r="S64" i="35" s="1"/>
  <c r="R62" i="35"/>
  <c r="P51" i="35"/>
  <c r="P50" i="35"/>
  <c r="P49" i="35"/>
  <c r="P48" i="35"/>
  <c r="P41" i="35"/>
  <c r="P39" i="35"/>
  <c r="P38" i="35"/>
  <c r="P37" i="35"/>
  <c r="M40" i="35"/>
  <c r="M36" i="35"/>
  <c r="M29" i="35"/>
  <c r="M28" i="35"/>
  <c r="M27" i="35"/>
  <c r="J26" i="35"/>
  <c r="J19" i="35"/>
  <c r="G47" i="35"/>
  <c r="G46" i="35"/>
  <c r="G45" i="35"/>
  <c r="G44" i="35"/>
  <c r="G43" i="35"/>
  <c r="G35" i="35"/>
  <c r="G33" i="35"/>
  <c r="G32" i="35"/>
  <c r="G26" i="35"/>
  <c r="G25" i="35"/>
  <c r="G18" i="35"/>
  <c r="I62" i="35"/>
  <c r="D57" i="35"/>
  <c r="D53" i="35"/>
  <c r="D34" i="35"/>
  <c r="D31" i="35"/>
  <c r="D26" i="35"/>
  <c r="D19" i="35"/>
  <c r="D17" i="35"/>
  <c r="D5" i="35"/>
  <c r="CK62" i="35"/>
  <c r="CH62" i="35"/>
  <c r="CG62" i="35"/>
  <c r="BR62" i="35"/>
  <c r="BO62" i="35"/>
  <c r="BN62" i="35"/>
  <c r="BI62" i="35"/>
  <c r="BF62" i="35"/>
  <c r="BE62" i="35"/>
  <c r="AZ62" i="35"/>
  <c r="AW62" i="35"/>
  <c r="AP62" i="35"/>
  <c r="AM62" i="35"/>
  <c r="AL62" i="35"/>
  <c r="AG62" i="35"/>
  <c r="AD62" i="35"/>
  <c r="AC62" i="35"/>
  <c r="X62" i="35"/>
  <c r="U62" i="35"/>
  <c r="T62" i="35"/>
  <c r="O62" i="35"/>
  <c r="L62" i="35"/>
  <c r="K62" i="35"/>
  <c r="F62" i="35"/>
  <c r="C62" i="35"/>
  <c r="BK54" i="21"/>
  <c r="BK55" i="21"/>
  <c r="BK56" i="21"/>
  <c r="BK57" i="21"/>
  <c r="BK58" i="21"/>
  <c r="BK59" i="21"/>
  <c r="BK60" i="21"/>
  <c r="BK61" i="21"/>
  <c r="BK53" i="21"/>
  <c r="BK44" i="21"/>
  <c r="BK45" i="21"/>
  <c r="BK46" i="21"/>
  <c r="BK47" i="21"/>
  <c r="BK48" i="21"/>
  <c r="BK49" i="21"/>
  <c r="BK50" i="21"/>
  <c r="BK51" i="21"/>
  <c r="BK43" i="21"/>
  <c r="BK32" i="21"/>
  <c r="BK33" i="21"/>
  <c r="BK34" i="21"/>
  <c r="BK35" i="21"/>
  <c r="BK36" i="21"/>
  <c r="BK37" i="21"/>
  <c r="BK38" i="21"/>
  <c r="BK39" i="21"/>
  <c r="BK40" i="21"/>
  <c r="BK41" i="21"/>
  <c r="BK31" i="21"/>
  <c r="BK18" i="21"/>
  <c r="BK19" i="21"/>
  <c r="BK20" i="21"/>
  <c r="BK21" i="21"/>
  <c r="BK22" i="21"/>
  <c r="BK23" i="21"/>
  <c r="BK24" i="21"/>
  <c r="BK25" i="21"/>
  <c r="BK26" i="21"/>
  <c r="BK27" i="21"/>
  <c r="BK28" i="21"/>
  <c r="BK29" i="21"/>
  <c r="BK17" i="21"/>
  <c r="BK6" i="21"/>
  <c r="BK7" i="21"/>
  <c r="BK8" i="21"/>
  <c r="BK9" i="21"/>
  <c r="BK10" i="21"/>
  <c r="BK11" i="21"/>
  <c r="BK12" i="21"/>
  <c r="BK13" i="21"/>
  <c r="BK14" i="21"/>
  <c r="BK15" i="21"/>
  <c r="BK5" i="21"/>
  <c r="BJ62" i="21"/>
  <c r="BD62" i="21"/>
  <c r="AX62" i="21"/>
  <c r="AR62" i="21"/>
  <c r="AL62" i="21"/>
  <c r="Z62" i="21"/>
  <c r="T62" i="21"/>
  <c r="H62" i="21"/>
  <c r="N62" i="21"/>
  <c r="AF62" i="21"/>
  <c r="BI62" i="21"/>
  <c r="BC62" i="21"/>
  <c r="AW62" i="21"/>
  <c r="AQ62" i="21"/>
  <c r="AK62" i="21"/>
  <c r="AE62" i="21"/>
  <c r="Y62" i="21"/>
  <c r="S62" i="21"/>
  <c r="M62" i="21"/>
  <c r="G62" i="21"/>
  <c r="Q14" i="36" l="1"/>
  <c r="BX37" i="36"/>
  <c r="BX26" i="36"/>
  <c r="BX46" i="36"/>
  <c r="BX34" i="36"/>
  <c r="BX50" i="36"/>
  <c r="BX33" i="36"/>
  <c r="BX41" i="36"/>
  <c r="BX49" i="36"/>
  <c r="BX42" i="36"/>
  <c r="BX48" i="36"/>
  <c r="BX13" i="36"/>
  <c r="BX47" i="36"/>
  <c r="BX29" i="36"/>
  <c r="BX54" i="36"/>
  <c r="BX21" i="36"/>
  <c r="BX11" i="36"/>
  <c r="BX45" i="36"/>
  <c r="BX28" i="36"/>
  <c r="BX38" i="36"/>
  <c r="BX15" i="36"/>
  <c r="BX14" i="36"/>
  <c r="BX23" i="36"/>
  <c r="BX30" i="36"/>
  <c r="BX19" i="36"/>
  <c r="BX35" i="36"/>
  <c r="BX20" i="36"/>
  <c r="BX10" i="36"/>
  <c r="BX44" i="36"/>
  <c r="BX52" i="36"/>
  <c r="BX25" i="36"/>
  <c r="BX24" i="36"/>
  <c r="BX40" i="36"/>
  <c r="BX22" i="36"/>
  <c r="BX12" i="36"/>
  <c r="BX39" i="36"/>
  <c r="BX32" i="36"/>
  <c r="BX18" i="36"/>
  <c r="BX9" i="36"/>
  <c r="BX36" i="36"/>
  <c r="BX51" i="36"/>
  <c r="BX58" i="36"/>
  <c r="BX27" i="36"/>
  <c r="BX6" i="36"/>
  <c r="D6" i="36"/>
  <c r="BX16" i="36"/>
  <c r="BX8" i="36"/>
  <c r="BI63" i="36"/>
  <c r="BI64" i="36" s="1"/>
  <c r="BZ64" i="35"/>
  <c r="CC65" i="35" s="1"/>
  <c r="E63" i="36"/>
  <c r="G63" i="36"/>
  <c r="J63" i="36"/>
  <c r="L63" i="36"/>
  <c r="J64" i="36" s="1"/>
  <c r="C63" i="36"/>
  <c r="BX64" i="35"/>
  <c r="BS64" i="35"/>
  <c r="BP64" i="35"/>
  <c r="BS65" i="35" s="1"/>
  <c r="BG64" i="35"/>
  <c r="BJ64" i="35"/>
  <c r="BA64" i="35"/>
  <c r="BM64" i="35"/>
  <c r="AX64" i="35"/>
  <c r="BD64" i="35"/>
  <c r="AN64" i="35"/>
  <c r="AQ64" i="35"/>
  <c r="AV64" i="35"/>
  <c r="AH64" i="35"/>
  <c r="AE64" i="35"/>
  <c r="AK64" i="35"/>
  <c r="V64" i="35"/>
  <c r="Y64" i="35"/>
  <c r="M64" i="35"/>
  <c r="P64" i="35"/>
  <c r="J64" i="35"/>
  <c r="D20" i="35"/>
  <c r="G64" i="35"/>
  <c r="D6" i="35"/>
  <c r="D21" i="35" s="1"/>
  <c r="C63" i="35"/>
  <c r="BF63" i="35"/>
  <c r="U63" i="35"/>
  <c r="CH63" i="35"/>
  <c r="L63" i="35"/>
  <c r="BO63" i="35"/>
  <c r="AM63" i="35"/>
  <c r="BY63" i="35"/>
  <c r="AD63" i="35"/>
  <c r="AW63" i="35"/>
  <c r="BX63" i="36" l="1"/>
  <c r="BB14" i="36"/>
  <c r="D14" i="36"/>
  <c r="R14" i="36"/>
  <c r="Q63" i="36"/>
  <c r="Q64" i="36" s="1"/>
  <c r="C65" i="36" s="1"/>
  <c r="DE14" i="38"/>
  <c r="W64" i="38"/>
  <c r="C64" i="36"/>
  <c r="AY6" i="36"/>
  <c r="AU6" i="36"/>
  <c r="BY6" i="36" s="1"/>
  <c r="BJ65" i="35"/>
  <c r="AQ65" i="35"/>
  <c r="AH65" i="35"/>
  <c r="BA65" i="35"/>
  <c r="Y65" i="35"/>
  <c r="P65" i="35"/>
  <c r="D7" i="35"/>
  <c r="D65" i="38" l="1"/>
  <c r="DE64" i="38"/>
  <c r="Y14" i="38"/>
  <c r="BY14" i="38"/>
  <c r="E14" i="38"/>
  <c r="DE63" i="38"/>
  <c r="BX64" i="36"/>
  <c r="BY14" i="36"/>
  <c r="D8" i="35"/>
  <c r="D22" i="35"/>
  <c r="AY62" i="21"/>
  <c r="AU62" i="21"/>
  <c r="AS62" i="21"/>
  <c r="AS63" i="21" s="1"/>
  <c r="DF14" i="38" l="1"/>
  <c r="D9" i="35"/>
  <c r="D23" i="35"/>
  <c r="D10" i="35" l="1"/>
  <c r="D24" i="35"/>
  <c r="D11" i="35" l="1"/>
  <c r="D12" i="35" l="1"/>
  <c r="BA62" i="21"/>
  <c r="AY63" i="21" s="1"/>
  <c r="D13" i="35" l="1"/>
  <c r="D14" i="35" l="1"/>
  <c r="D15" i="35" l="1"/>
  <c r="D64" i="35" l="1"/>
  <c r="G65" i="35" s="1"/>
  <c r="BG62" i="21"/>
  <c r="BE62" i="21"/>
  <c r="AO62" i="21"/>
  <c r="AM62" i="21"/>
  <c r="AM63" i="21" s="1"/>
  <c r="AI62" i="21"/>
  <c r="AG62" i="21"/>
  <c r="AG63" i="21" s="1"/>
  <c r="AC62" i="21"/>
  <c r="AA62" i="21"/>
  <c r="AA63" i="21" s="1"/>
  <c r="W62" i="21"/>
  <c r="U62" i="21"/>
  <c r="U63" i="21" s="1"/>
  <c r="Q62" i="21"/>
  <c r="O62" i="21"/>
  <c r="O63" i="21" s="1"/>
  <c r="K62" i="21"/>
  <c r="I62" i="21"/>
  <c r="I63" i="21" s="1"/>
  <c r="E62" i="21"/>
  <c r="C62" i="21"/>
  <c r="C63" i="21" s="1"/>
  <c r="BE63" i="21" l="1"/>
</calcChain>
</file>

<file path=xl/sharedStrings.xml><?xml version="1.0" encoding="utf-8"?>
<sst xmlns="http://schemas.openxmlformats.org/spreadsheetml/2006/main" count="2892" uniqueCount="518">
  <si>
    <t>PLO1: ประยุกต์ความรู้ทางการพยาบาล การผดุงครรภ์และบูรณาการศาสตร์ที่เกี่ยวข้องในการให้บริการสุขภาพทุกช่วงวัย ในภาวะปกติและเจ็บป่วย</t>
  </si>
  <si>
    <t>PLO4 แสดงออกถึงการคิดขั้นสูง ในการตัดสินใจ แก้ปัญหาการคิดอย่างมีวิจารณญาณอย่างสร้างสรรค์</t>
  </si>
  <si>
    <t>ภาษาไทยเชิงวิชาการ</t>
  </si>
  <si>
    <t>ภาษาอังกฤษเพื่อการสื่อสาร</t>
  </si>
  <si>
    <t>เราคือ สบช.</t>
  </si>
  <si>
    <t>พลเมืองวิวัฒน์</t>
  </si>
  <si>
    <t>ผู้ประกอบการในยุคดิจิทัล</t>
  </si>
  <si>
    <t>การรู้ดิจิทัล</t>
  </si>
  <si>
    <t xml:space="preserve">วิทยาศาสตร์และคณิตศาสตร์ในชีวิตประจำวัน </t>
  </si>
  <si>
    <t>จุลชีววิทยาและปรสิตวิทยา</t>
  </si>
  <si>
    <t xml:space="preserve">กายวิภาคศาสตร์และสรีรวิทยา </t>
  </si>
  <si>
    <t>ชีวเคมีและโภชนศาสตร์</t>
  </si>
  <si>
    <t>การพยาบาลและการบริหารจัดการสุขภาวะชุมชน</t>
  </si>
  <si>
    <t>การบริหารและการจัดการคุณภาพทางการพยาบาล</t>
  </si>
  <si>
    <t>I</t>
  </si>
  <si>
    <t>R</t>
  </si>
  <si>
    <t>M</t>
  </si>
  <si>
    <t>PLO5:ประยุกต์ความรู้เกี่ยวกับระเบียบวิธีวิจัยในการปฏิบัติการพยาบาล และการผดุงครรภ์ และร่วมออกแบบหรือพัฒนานวัตกรรมการดูแลสุขภาพ</t>
  </si>
  <si>
    <t>PLO6:แสดงออกถึงการมีภาวะผู้นำ และสามารถบริหารจัดการสุขภาวะชุมชนได้</t>
  </si>
  <si>
    <t>ภาษาอังกฤษเชิงวิชาการ</t>
  </si>
  <si>
    <t>พืชสมุนไพร</t>
  </si>
  <si>
    <t>การศึกษาอิสระ</t>
  </si>
  <si>
    <t>PLO3: แสดงออกถึงพฤติกรรมด้านคุณธรรม จริยธรรม จรรยาบรรณวิชาชีพ เจตคติที่ดีต่อวิชาชีพและการปกป้องสิทธิของผู้รับบริการ</t>
  </si>
  <si>
    <t>PLO8: ใช้สื่อสารสนเทศและเทคโนโลยีดิจิทัล ที่เหมาะสมในการเรียนรู้และปฏิบัติการพยาบาลและการผดุงครรภ์</t>
  </si>
  <si>
    <t>รายวิชา</t>
  </si>
  <si>
    <t>PLO</t>
  </si>
  <si>
    <t>E</t>
  </si>
  <si>
    <t>X</t>
  </si>
  <si>
    <t>ชั้นปีที่ 1</t>
  </si>
  <si>
    <t>จิตวิทยาพัฒนาการและกระบวนการคิด</t>
  </si>
  <si>
    <t>ชั้นปีที่ 2</t>
  </si>
  <si>
    <t>ภาษาอังกฤษเพื่อการอ่านและการเขียนเชิงวิชาการ</t>
  </si>
  <si>
    <t xml:space="preserve">พยาธิสรีรวิทยา </t>
  </si>
  <si>
    <t xml:space="preserve">เภสัชวิทยา </t>
  </si>
  <si>
    <t xml:space="preserve">กฎหมาย จริยศาสตร์และจรรยาบรรณวิชาชีพการพยาบาล </t>
  </si>
  <si>
    <t>มโนมติ ทฤษฎี และกระบวนการพยาบาล</t>
  </si>
  <si>
    <t>การพยาบาลขั้นพื้นฐาน</t>
  </si>
  <si>
    <t>การพยาบาลผู้ใหญ่และผู้สูงอายุ 1</t>
  </si>
  <si>
    <t>การพยาบาลผู้สูงอายุ</t>
  </si>
  <si>
    <t>การพยาบาลเด็กและวัยรุ่น</t>
  </si>
  <si>
    <t xml:space="preserve">ปฏิบัติการพยาบาลขั้นพื้นฐาน       </t>
  </si>
  <si>
    <t>ปฏิบัติการพยาบาลผู้ใหญ่และผู้สูงอายุ 1</t>
  </si>
  <si>
    <t>ปฏิบัติการพยาบาลเด็กและวัยรุ่น 1</t>
  </si>
  <si>
    <t xml:space="preserve">ชั้นปีที่ 3 </t>
  </si>
  <si>
    <t xml:space="preserve">การพยาบาลสุขภาพชุมชน </t>
  </si>
  <si>
    <t>การพยาบาลผู้ใหญ่และผู้สูงอายุ 2</t>
  </si>
  <si>
    <t>วิจัยและนวัตกรรมทางการพยาบาล</t>
  </si>
  <si>
    <t>การพยาบาลมารดา ทารก และการผดุงครรภ์ 1</t>
  </si>
  <si>
    <t xml:space="preserve">การพยาบาลสุขภาพจิตและจิตเวช </t>
  </si>
  <si>
    <t>ปฏิบัติการพยาบาลสุขภาพชุมชน</t>
  </si>
  <si>
    <t>ปฏิบัติการพยาบาลเด็กและวัยรุ่น 2</t>
  </si>
  <si>
    <t>ปฏิบัติการพยาบาลผู้ใหญ่และผู้สูงอายุ  2</t>
  </si>
  <si>
    <t xml:space="preserve">ปฏิบัติการพยาบาลผู้สูงอายุ </t>
  </si>
  <si>
    <t>ปฏิบัติการพยาบาลมารดา ทารก และการผดุงครรภ์ 1</t>
  </si>
  <si>
    <t xml:space="preserve">ปฏิบัติการพยาบาลสุขภาพจิตและจิตเวช </t>
  </si>
  <si>
    <t>ชั้นปีที่ 4</t>
  </si>
  <si>
    <t>ภาษาอังกฤษก้าวหน้า</t>
  </si>
  <si>
    <t>การพยาบาลมารดา ทารก และการผดุงครรภ์ 2</t>
  </si>
  <si>
    <t>การรักษาโรคเบื้องต้นสำหรับพยาบาล</t>
  </si>
  <si>
    <t xml:space="preserve">ปฏิบัติการพยาบาลมารดา ทารกและการผดุงครรภ์ 2 </t>
  </si>
  <si>
    <t xml:space="preserve">ปฏิบัติการพยาบาลและการบริหารจัดการสุขภาวะชุมชน </t>
  </si>
  <si>
    <t xml:space="preserve">ปฏิบัติการรักษาโรคเบื้องต้นสำหรับพยาบาล  </t>
  </si>
  <si>
    <t xml:space="preserve">ปฏิบัติการบริหารและการจัดการคุณภาพทางการพยาบาล </t>
  </si>
  <si>
    <t>วิชาเลือกเสรี</t>
  </si>
  <si>
    <t>การพัฒนาบุคลิกภาพและวุฒิภาวะทางอารมณ์ (ปี1 รุ่น 55) 67</t>
  </si>
  <si>
    <t>ภูมิปัญญาไทยกับการดูแลสุขภาพ</t>
  </si>
  <si>
    <t>การออกกำลังกายเพื่อสร้างเสริมสุขภาพ (ปี 2 รุ่น 54) 67</t>
  </si>
  <si>
    <t>ภาษาจีนในชีวิตประจำวัน</t>
  </si>
  <si>
    <t xml:space="preserve">ปรัชญาเศรษฐกิจพอเพียงในวิถีชีวิตใหม่ </t>
  </si>
  <si>
    <t>พลวัตกลุ่มและการทำงานเป็นทีม</t>
  </si>
  <si>
    <t>สุนทรียศาสตร์ (ปี3 รุ่น 53) 67</t>
  </si>
  <si>
    <t>รวม</t>
  </si>
  <si>
    <t>จำนวนรายวิชาที่ใช้ Exit Outcome PLO</t>
  </si>
  <si>
    <t>ชั้นปี</t>
  </si>
  <si>
    <t>ชั้นปีที่ 3</t>
  </si>
  <si>
    <t>YLO</t>
  </si>
  <si>
    <t>YLO1</t>
  </si>
  <si>
    <t>YLO2</t>
  </si>
  <si>
    <t>YLO3</t>
  </si>
  <si>
    <t>YLO4</t>
  </si>
  <si>
    <t>สาระสำคัญ</t>
  </si>
  <si>
    <t>CLO</t>
  </si>
  <si>
    <t>%</t>
  </si>
  <si>
    <t>LLO</t>
  </si>
  <si>
    <t>PLO 10: ประยุกต์แนวคิดการเป็นผู้ประกอบการด้านสุขภาพในการปฏิบัติงานได้อย่างเหมาะสม</t>
  </si>
  <si>
    <t>PLO 10</t>
  </si>
  <si>
    <t xml:space="preserve">วิชาผู้ประกอบการในยุคดิจิทัล (I-E) </t>
  </si>
  <si>
    <t xml:space="preserve">วิชาวิทยาศาสตร์และคณิตศาสตร์ในชีวิตประจำวัน (R-E) </t>
  </si>
  <si>
    <t xml:space="preserve">วิชากฎหมาย จริยศาสตร์และจรรยาบรรณวิชาชีพการพยาบาล (R-E) </t>
  </si>
  <si>
    <t>วิชาปฏิบัติการพยาบาลผู้ใหญ่และผู้สูงอายุ 1 (R-E)</t>
  </si>
  <si>
    <t>วิชาปฏิบัติการพยาบาลเด็กและวัยรุ่น 1 (R-E)</t>
  </si>
  <si>
    <t>วิชาวิจัยและนวัตกรรมทางการพยาบาล (I-E)</t>
  </si>
  <si>
    <t xml:space="preserve">วิชาการพยาบาลและการบริหารจัดการสุขภาวะชุมชน (R-E) </t>
  </si>
  <si>
    <t xml:space="preserve">วิชาการบริหารและการจัดการคุณภาพทางการพยาบาล (M-X) </t>
  </si>
  <si>
    <t xml:space="preserve">วิชาปฏิบัติการบริหารและการจัดการคุณภาพทางการพยาบาล (M-X) </t>
  </si>
  <si>
    <t xml:space="preserve">สาระสำคัญ :
1.แนวคิดการเป็นผู้ประกอบการด้านสุขภาพ
2.การคํานวณ การทำบัญชีและการจัดทำแผนธุรกิจ  
3.การนำเทคโนโลยียุคดิจิทัลและวิธีการทางวิทยาศาสตร์มาใช้ในการเป็นผู้ประกอบการด้านสุขภาพ  </t>
  </si>
  <si>
    <t>สาระสำคัญ : 
1.การเลือกแนวคิดการเป็นผู้ประกอบการทางด้านสุขภาพเพื่อนำไปวางแผนและปฏิบัติในการดูแลผู้ป่วย
2.การวางแผนการปฏิบัติการพยาบาลโดยใช้แนวคิดการเป็นผู้ประกอบการที่เลือกสรร
3. กฎหมายที่เกี่ยวข้องกับผู้ประกอบการด้านสุขภาพ</t>
  </si>
  <si>
    <t>สาระสำคัญ :
1. แนวทางการประยุกต์แนวคิดการเป็นผู้ประกอบการในการพัฒนานวัตกรรมสุขภาพ
2. พัฒนานวัตกรรมสุขภาพโดยคำนึงถึงกฎหมายที่เกี่ยวข้องกับผู้ประกอบการด้านสุขภาพและจริยธรรมการวิจัย</t>
  </si>
  <si>
    <t>สาระสำคัญ :
1.แนวทางการพัฒนาคุณภาพบริการสุขภาพทางคลินิกโดยใช้แนวคิดการเป็นผู้ประกอบการ
2.แนวทางการพัฒนาคุณภาพบริการสุขภาพในชุมชนโดยใช้แนวคิดการเป็นผู้ประกอบการ
3. ปฏิบัติการพัฒนาคุณภาพบริการโดยใช้กฎหมายที่เกี่ยวข้องกับผู้ประกอบการด้านสุขภาพ</t>
  </si>
  <si>
    <t>LLO 10.1.1 อธิบายการนำแนวคิดการเป็นผู้ประกอบการด้านสุขภาพมาใช้ในการบริการสุขภาพได้ (I)</t>
  </si>
  <si>
    <t>LLO 10.1.2 วิเคราะห์ปัจจัยและผลกระทบที่เกี่ยวข้องกับการประกอบการด้านสุขภาพได้ (I)</t>
  </si>
  <si>
    <t>LLO 10.1.3 จัดทำแผนธุรกิจการประกอบการด้านสุขภาพได้ (I)</t>
  </si>
  <si>
    <t>LLO 10.1.4 เลือกใช้สื่อเทคโนโลยียุคดิจิทัลและวิธีการทางวิทยาศาสตร์มาใช้ในการสืบค้นข้อมูลการประกอบการด้านสุขภาพได้ (I)</t>
  </si>
  <si>
    <t>LLO 10.1.5 นำหลักปรัชญาเศรษฐกิจพอเพียงมาใช้ในการประกอบการด้านสุขภาพได้ (I)</t>
  </si>
  <si>
    <t>LLO 10.1.6 ระบุกฎหมายและจรรยาบรรณที่เกี่ยวข้องกับการประกอบการด้านสุขภาพได้ (I)</t>
  </si>
  <si>
    <t xml:space="preserve">LLO 10.2.1 วิเคราะห์การวางแผนการดำรงชีวิตโดยการประยุกต์วิทยาศาสตร์
คณิตศาสตร์และสถิติในชีวิตประจำวัน 
 </t>
  </si>
  <si>
    <t xml:space="preserve">LLO 10.2.3 จัดประเภทแนวคิดที่สำคัญในการเป็นผู้ประกอบการด้านสุขภาพได้
</t>
  </si>
  <si>
    <t>LLO 10.2.1 อธิบายกฎหมายที่เกี่ยวข้องกับการเป็นผู้ประกอบการด้านสุขภาพได้</t>
  </si>
  <si>
    <t>LLO 10.2.2 ระบุกฎหมายที่เกี่ยวข้องกับการเป็นผู้ประกอบการด้านสุขภาพได้</t>
  </si>
  <si>
    <t xml:space="preserve">LLO 10.2.3 วิเคราะห์กฎหมายที่เกี่ยวข้องกับการเป็นผู้ประกอบการด้านสุขภาพได้ </t>
  </si>
  <si>
    <t>LLO 10.3.1 ประเมินปัญหาและความต้องการของผู้รับบริการโดยใช้แนวคิดผู้ประกอบการด้านสุขภาพได้</t>
  </si>
  <si>
    <t>LLO 10.3.2 ระบุปัญหาและความต้องการของผู้รับบริการโดยใช้แนวคิดผู้ประกอบการด้านสุขภาพได้</t>
  </si>
  <si>
    <t>LLO 10.3.3 วิเคราะห์ปัจจัยและผลกระทบปัญหาและความต้องการของผู้รับบริการโดยใช้แนวคิดผู้ประกอบการด้านสุขภาพได้</t>
  </si>
  <si>
    <t>LLO 10.3.4 เลือกแนวทางการแก้ปัญหาของผู้รับบริการมาใช้ในการปฏิบัติการพยาบาลได้</t>
  </si>
  <si>
    <t xml:space="preserve">LLO 10.4.1 อธิบายแนวคิดการเป็นผู้ประกอบการด้านสุขภาพในการออกแบบและพัฒนานวัตกรรมทางการพยาบาลได้ </t>
  </si>
  <si>
    <t>LLO 10.4.3 เสนอโครงร่างวิจัยหรือนวตกรรมแก้ปัญหาสุขภาพโดยใช้แนวคิดการเป็นผู้ประกอบการด้านสุขภาพได้</t>
  </si>
  <si>
    <t>LLO 10.4.2 วิเคราะห์ปัญหาสุขภาพนพื้นที่โดยใช้แนวคิดการเป็นผู้ประกอบการด้านสุขภาพในพัฒนาการออกแบบวิจัยหรือนวัตกรรมสุขภาพได้</t>
  </si>
  <si>
    <t>LLO 10.4.3 เสนอโครงการแก้ปัญหาในพื้นที่โดยใช้แนวคิดการเป็นผู้ประกอบการด้านสุขภาพได้</t>
  </si>
  <si>
    <t xml:space="preserve">LLO 10.4.1 อธิบายแนวคิดการเป็นผู้ประกอบการด้านสุขภาพในการออกแบบและพัฒนานวัตกรรมการบริหารจัดการสุขภาวะชุมชนได้ </t>
  </si>
  <si>
    <t>LLO 10.4.2 วิเคราะห์ปัญหาสุขภาพนพื้นที่โดยใช้แนวคิดการเป็นผู้ประกอบการด้านสุขภาพในการวางแผนและพัฒนาโครงการนวัตกรรมการจัดการสุขภาวะชุมชนได้</t>
  </si>
  <si>
    <t>LLO 10.5.1 อธิบายคุณลักษณะของการเป็นผู้ประกอบการในวิชาชีพพยาบาลได้</t>
  </si>
  <si>
    <t>LLO 10.5.2 วิเคราะห์โอกาสและความท้าทายในการประยุกต์ใช้แนวคิดการเป็นผู้ประกอบการในการปฏิบัติงานพยาบาลได้</t>
  </si>
  <si>
    <t>LLO 10.5.3 ประยุกต์ใช้แนวคิดการเป็นผู้ประกอบการในการวางแผนและพัฒนาโครงการนวัตกรรมทางการพยาบาลได้</t>
  </si>
  <si>
    <t>LLO 10.5.4 ประเมินและนำเสนอแนวทางการประยุกต์ใช้แนวคิดการเป็นผู้ประกอบการเพื่อพัฒนาคุณภาพการบริการในหน่วยงานที่ปฏิบัติงานได้</t>
  </si>
  <si>
    <t>LLO 10.5.1 วิเคราะห์ความต้องการของผู้รับบริการ โอกาสและความท้าทายในการประยุกต์ใช้แนวคิดการเป็นผู้ประกอบการในการปฏิบัติงานพยาบาลได้</t>
  </si>
  <si>
    <t>LLO 10.5.2 ประยุกต์ใช้แนวคิดการเป็นผู้ประกอบการในการวางแผนและพัฒนาคุณภาพบริการทางการพยาบาลได้</t>
  </si>
  <si>
    <t>LLO 10.5.3 ประเมินและนำเสนอแนวทางการประยุกต์ใช้แนวคิดการเป็นผู้ประกอบการเพื่อพัฒนาคุณภาพการบริการในหน่วยงานที่ปฏิบัติงานได้</t>
  </si>
  <si>
    <r>
      <t xml:space="preserve">ใช้แนวคิดการเป็นผู้ประกอบในการพัฒนาคุณภาพการบริการสุขภาพและการจัดการสุขภาวะชุมชน
</t>
    </r>
    <r>
      <rPr>
        <b/>
        <sz val="12"/>
        <color rgb="FFFF0000"/>
        <rFont val="TH SarabunPSK"/>
        <family val="2"/>
      </rPr>
      <t/>
    </r>
  </si>
  <si>
    <t>PLO 1</t>
  </si>
  <si>
    <t>ใช้ความรู้ศาสตร์พื้นฐานวิชาชีพที่เกี่ยวข้อง เพื่อการดำรงชีวิตและการดูแลสุขภาพ</t>
  </si>
  <si>
    <t>ใช้ความรู้ทางการพยาบาล ในการดูแลผู้รับบริการทุกมิติทางการพยาบาลแบบองค์รวมด้วยหัวใจความเป็นมนุษย์ ในภาวะปกติ ภาวะเสี่ยงและทุกระยะของการเจ็บป่วยตามเกณฑ์มาตรฐานและจรรยาบรรณวิชาชีพ</t>
  </si>
  <si>
    <t xml:space="preserve"> ใช้ความรู้ด้านการใช้ยาอย่างสมเหตุผลในการดูแลสุขภาพ</t>
  </si>
  <si>
    <t>ใช้ความรู้ทางการพยาบาลในการดูแลผู้รับบริการทุกมิติทางการพยาบาลแบบองค์รวมด้วยหัวใจความเป็นมนุษย์ ทั้งในระดับบุคคล ครอบครัวและกลุ่มคนทุกมิติทางการพยาบาล ทุกช่วงวัยในภาวะปกติ ภาวะเสี่ยงทุกระยะของการเจ็บป่วยที่ซับซ้อนและไม่ซับซ้อน ตามเกณฑ์มาตรฐานและจรรยาบรรณวิชาชีพ</t>
  </si>
  <si>
    <t>ใช้ความรู้การผดุงครรภ์ในการดูแลมารดา ทารกในระยะตั้งครรภ์ ระยะคลอดและระยะหลังคลอดปกติแบบองค์รวมด้วยหัวใจความเป็นมนุษย์ โดยคำนึงถึงความปลอดภัยทุกมิติของการพยาบาลได้ตามเกณฑ์มาตรฐานและจรรยาบรรณวิชาชีพ</t>
  </si>
  <si>
    <t>ใช้ความรู้ทางการพยาบาลในการดูแลผู้รับบริการทุกมิติทางการพยาบาลแบบองค์รวมด้วยหัวใจความเป็นมนุษย์ในการดูแลสุขภาพ ทุกช่วงวัย ในภาวะปกติภาวะเสี่ยง ทุกระยะของการเจ็บป่วยและบริหารจัดการสุขภาวะชุมชน ตามเกณฑ์มาตรฐานและจรรยาบรรณวิชาชีพ</t>
  </si>
  <si>
    <t>ใช้ความรู้การผดุงครรภ์ในการดูแลมารดา ทารกในระยะตั้งครรภ์ระยะคลอด และระยะหลัง คลอดที่มีภาวะเสี่ยงและมีปัญหาสุขภาพแบบองค์รวมด้วยหัวใจความเป็นมนุษย์โดยคำนึงถึงความปลอดภัยทุกมิติของการพยาบาล ตามเกณฑ์มาตรฐานและจรรยาบรรณวิชาชีพ</t>
  </si>
  <si>
    <t>1. การพยาบาลแบบองค์รวม (I)
2. กระบวนการพยาบาล (I)
3. ทักษะการพยาบาลขั้นพื้นฐานที่สำคัญ (R)
4. Health Continuum และพยาธิวิทยาที่เกี่ยวข้องในทุกช่วงวัยเด็ก ผู้ใหญ่ (R)
5. ทักษะการพยาบาลวัยผู้สูงอายุและ Long Term Care (M)</t>
  </si>
  <si>
    <t>2. การใช้ยาอย่างสมเหตุผลในการดูแลสุขภาพผู้รับบริการ</t>
  </si>
  <si>
    <t>1. ความรู้ทางการพยาบาล</t>
  </si>
  <si>
    <t>2. ความรู้การผดุงครรภ์</t>
  </si>
  <si>
    <t>ปี 1</t>
  </si>
  <si>
    <t>ปี2</t>
  </si>
  <si>
    <t>ปี 2</t>
  </si>
  <si>
    <t>ปี3</t>
  </si>
  <si>
    <t>ปี 3</t>
  </si>
  <si>
    <t>ปี4</t>
  </si>
  <si>
    <t>ปี 4</t>
  </si>
  <si>
    <t>วิชาเลือก</t>
  </si>
  <si>
    <t>Exit outcomes</t>
  </si>
  <si>
    <t xml:space="preserve">การพยาบาลผู้สูงอายุ (M-X) </t>
  </si>
  <si>
    <t xml:space="preserve"> การพยาบาลเด็ก (R-X) </t>
  </si>
  <si>
    <t xml:space="preserve">วิจัยและนวัตกรรมทางการพยาบาล (M-X) </t>
  </si>
  <si>
    <t xml:space="preserve">การพยาบาลสุขภาพจิตและจิตเวช (M-X) </t>
  </si>
  <si>
    <t xml:space="preserve">การพยาบาลผู้ใหญ่และผู้สูงอายุ 2 (M-X) </t>
  </si>
  <si>
    <t>การพยาบาลมารดา ทารก และการผดุงครรภ์ 2 (M-X)</t>
  </si>
  <si>
    <t xml:space="preserve">การพยาบาลและการบริหารจัดการสุขภาวะชุมชน (M-X) </t>
  </si>
  <si>
    <t xml:space="preserve">การรักษาโรคเบื้องต้นสำหรับพยาบาล (M-X) </t>
  </si>
  <si>
    <t xml:space="preserve">การบริหารและการจัดการคุณภาพทางการพยาบาล (M-X) </t>
  </si>
  <si>
    <t xml:space="preserve">ภาษาอังกฤษก้าวหน้า (M-X) </t>
  </si>
  <si>
    <t>PLO 3</t>
  </si>
  <si>
    <t>แสดงออกถึงพฤติกรรมความซื่อสัตย์ มีวินัย ตรงต่อเวลา จิตสาธารณะ ตอบแทนคุณและคำนึงถึงประโยชน์ส่วนรวม</t>
  </si>
  <si>
    <t xml:space="preserve"> แสดงออกถึงพฤติกรรมด้านจรรยาบรรณวิชาชีพในการมีความรับผิดชอบต่อตนเอง ผู้อื่นและวิชาชีพในการปกป้องสิทธิพื้นฐานของตนเองและผู้รับบริการ โดยคำนึงถึงคุณค่าและศักดิ์ศรีความเป็นมนุษย์ต่อผู้รับบริการ</t>
  </si>
  <si>
    <t>วิเคราะห์ประเด็นปัญหาทางจริยธรรมและกฎหมายที่เกี่ยวข้องในการปฏิบัติการพยาบาลและการผดุงครรภ์</t>
  </si>
  <si>
    <t>ตัดสินใจและแก้ไขปัญหาได้อย่างเหมาะสมในสถานการณ์ที่มีความขัดแย้งทางจริยธรรมและกฎหมาย</t>
  </si>
  <si>
    <t>1. ความซื่อสัตย์ มีวินัย ตรงต่อเวลา
2. มีจิตสาธารณะ 
3. มีความกตัญญูกตเวที
4. ประพฤติตนเพื่อประโยชน์ส่วนรวม</t>
  </si>
  <si>
    <t>1. จรรยาบรรณวิชาชีพพยาบาล
2. มีความรับผิดชอบต่อตนเอง ผู้อื่น และวิชาชีพ
3. ปกป้องสิทธ์ของตนเองและผู้รับบริการ
4. เคารพคุณค่า และศักดิ์ศรีความเป็นมนุษย์และความเป็นปัจเจกชนและต่อผู้รับบริการ</t>
  </si>
  <si>
    <t>1. วิเคราะห์ประเด็นปัญหาจริยธรรมทางการพยาบาล
2. วิเคราะห์ประเด็นที่เกี่ยวข้องกับกฎหมายวิชาชีพการพยาบาลและผดุงครรภ์</t>
  </si>
  <si>
    <t>1. ตัดสินใจและแก้ไขปัญหาเชิงจริยธรรมทางการพยาบาล
2. ตัดสินใจและแก้ไขปัญหาที่เกี่ยวข้องกับกฎหมายวิชาชีพการพยาบาลและผดุงครรภ์</t>
  </si>
  <si>
    <t xml:space="preserve">ชั้นปี 1 </t>
  </si>
  <si>
    <t xml:space="preserve">ชั้นปี 2 </t>
  </si>
  <si>
    <t xml:space="preserve">5.การพยาบาลเด็กและวัยรุ่น (R-E) </t>
  </si>
  <si>
    <t>6.ปฏิบัติการพยาบาลขั้นพื้นฐาน (I-E)</t>
  </si>
  <si>
    <t xml:space="preserve">7.ปฏิบัติการพยาบาลผู้ใหญ่และผู้สูงอายุ 1 (R-E) </t>
  </si>
  <si>
    <t>9.ปฏิบัติการพยาบาลเด็กและวัยรุ่น 1 (R-E)</t>
  </si>
  <si>
    <t xml:space="preserve">ชั้นปี 3 </t>
  </si>
  <si>
    <t>1.วิจัยและนวัตกรรมทางการพยาบาล (M-X)</t>
  </si>
  <si>
    <t xml:space="preserve">2.ปฏิบัติการพยาบาลสุขภาพชุมชน (R-E) </t>
  </si>
  <si>
    <t xml:space="preserve">3.ปฏิบัติการพยาบาลเด็กและวัยรุ่น 2 (M-X) </t>
  </si>
  <si>
    <t>4.ปฏิบัติการพยาบาลผู้ใหญ่และผู้สูงอายุ  2 (M-X)</t>
  </si>
  <si>
    <t>5.ปฏิบัติการพยาบาลผู้สูงอายุ   (M-X)</t>
  </si>
  <si>
    <t>6.ปฏิบัติการพยาบาลมารดา ทารก และการผดุงครรภ์ 1 (R-E)</t>
  </si>
  <si>
    <t xml:space="preserve">7.ปฏิบัติการพยาบาลสุขภาพจิตและจิตเวช (M-X) </t>
  </si>
  <si>
    <t>ชั้นปี 4</t>
  </si>
  <si>
    <t xml:space="preserve">1.การพยาบาลและการบริหารจัดการสุขภาวะชุมชน (R-E) </t>
  </si>
  <si>
    <t xml:space="preserve">2.การรักษาโรคเบื้องต้นสำหรับพยาบาล (R-E) </t>
  </si>
  <si>
    <t xml:space="preserve">3.การบริหารและการจัดการคุณภาพทางการพยาบาล (R-E) </t>
  </si>
  <si>
    <t xml:space="preserve">4.ปฏิบัติการพยาบาลมารดา ทารกและการผดุงครรภ์ 2 (M-X) </t>
  </si>
  <si>
    <t xml:space="preserve">5.ปฏิบัติการพยาบาลและการบริหารจัดการสุขภาวะชุมชน (M-X) </t>
  </si>
  <si>
    <t xml:space="preserve">6.ปฏิบัติการรักษาโรคเบื้องต้นสำหรับพยาบาล (M-X) </t>
  </si>
  <si>
    <t>7.ปฏิบัติการบริหารและการจัดการคุณภาพทางการพยาบาล (M-X)</t>
  </si>
  <si>
    <t xml:space="preserve">CLO 5.9 ใช้ผลการวิจัยในการปรับปรุงคุณภาพการปฏิบัติการพยาบาลและการผดุงครรภ์ (Cognative domain- Apply-M)  (5.2.3)
</t>
  </si>
  <si>
    <t xml:space="preserve">CLO 5.10 CLO5.10 ประยุกต์ใช้แนวคิดการพัฒนานวัตกรรมในการออกแบบและทดสอบนวัตกรรมการดูแลสุขภาพในบริบทจริง (Cognative domain- Apply-M)  (5.2.3)
</t>
  </si>
  <si>
    <t>CLO 5.11  บูรณาการกระบวนการวิจัยเข้ากับการปฏิบัติการพยาบาลและการผดุงครรภ์ในสถานการณ์ที่มีความซับซ้อนได้ (Psychomotor domain -Articulation-M)  (5.2.3)</t>
  </si>
  <si>
    <t>CLO 5.12 บูรณาการจริยธรรมการวิจัยเข้ากับการปฏิบัติการพยาบาลและการผดุงครรภ์ในทุกสถานการณ์ (Affective domain- organization-M)  (5.2.3)</t>
  </si>
  <si>
    <t>PLO 6</t>
  </si>
  <si>
    <t>ประสานความร่วมมือกับผู้ร่วมชั้นเรียนและนําทีมงานให้ทํางานบรรลุเป้าหมาย</t>
  </si>
  <si>
    <t>ประสานความร่วมมือกับผู้ร่วมชั้นเรียนและประสานงานกับทีมสุขภาพให้ทํางานบรรลุเป้าหมาย</t>
  </si>
  <si>
    <t>ทํางานร่วมกับทีมสุขภาพ ในการดูแลสุขภาพบุคคล ครอบครัว กลุ่มคน</t>
  </si>
  <si>
    <t>แสดงออกถึงภาวะผู้นําในทีมการพยาบาล และบริหารจัดการสุขภาวะชุมชน</t>
  </si>
  <si>
    <t>1. ความร่วมมือกับผู้ร่วมชั้นเรียน</t>
  </si>
  <si>
    <t>1. ทํางานร่วมกับทีมสุขภาพ</t>
  </si>
  <si>
    <t>1. ภาวะผู้นําในทีมการพยาบาล</t>
  </si>
  <si>
    <t>2. ประสานงานกับทีมสุขภาพ</t>
  </si>
  <si>
    <t>2. การดูแลสุขภาพบุคคล ครอบครัว กลุ่มคน</t>
  </si>
  <si>
    <t>2. บริหารจัดการสุขภาวะชุมชน</t>
  </si>
  <si>
    <t xml:space="preserve">GE 201 เราคือ สบช. (I-E) </t>
  </si>
  <si>
    <t>CLO 6.1 อธิบายการประสานความร่วมมือและนำทีมงานให้ทำงานบรรลุเป้าหมาย (I)</t>
  </si>
  <si>
    <t xml:space="preserve">GE 209 พลเมืองวิวัฒน์ (I-E) </t>
  </si>
  <si>
    <t>CLO 6.2 วิเคราะห์การประสานความร่วมมือและนำทีมงานให้ทำงานบรรลุเป้าหมาย (R)</t>
  </si>
  <si>
    <t xml:space="preserve">222 ปฏิบัติการพยาบาลขั้นพื้นฐาน (R-E) </t>
  </si>
  <si>
    <t xml:space="preserve">223 ปฏิบัติการพยาบาลผู้ใหญ่และผู้สูงอายุ 1 (R-E) </t>
  </si>
  <si>
    <t xml:space="preserve">224 ปฏิบัติการพยาบาลเด็กและวัยรุ่น 1 (R-E) </t>
  </si>
  <si>
    <t xml:space="preserve">P325 ปฏิบัติการพยาบาลเด็กและวัยรุ่น 2(ปี3) (R-E) </t>
  </si>
  <si>
    <t xml:space="preserve">P 326 ปฏิบัติการพยาบาลสุขภาพชุมชน(ปี3) (R-E) </t>
  </si>
  <si>
    <t xml:space="preserve">P 327 ปฏิบัติการพยาบาลผู้ใหญ่และผู้สูงอายุ 2 (ปี3) (R-E) </t>
  </si>
  <si>
    <t xml:space="preserve">P 328 ปฏิบัติการพยาบาลผู้สูงอายุ (ปี3) (R-E) </t>
  </si>
  <si>
    <t xml:space="preserve">P 329 ปฏิบัติการพยาบาลมารดา ทารกและการผดุงครรภ์ 1 (ปี3) (R-E) </t>
  </si>
  <si>
    <t xml:space="preserve">P 330 ปฏิบัติการพยาบาลสุขภาพจิตและจิตเวช (ปี3) (R-E) </t>
  </si>
  <si>
    <t xml:space="preserve">432 ปฏิบัติการพยาบาลและการบริหารจัดการสุขภาวะชุมชน (ปี4) (M-X) </t>
  </si>
  <si>
    <t>CLO 6.4 ประสานความร่วมมือและนำทีมงานให้ทำงานบรรลุเป้าหมาย (M)</t>
  </si>
  <si>
    <t>CLO 6.5 บริหารจัดการสุขภาวะชุมชนได้ (M)</t>
  </si>
  <si>
    <t xml:space="preserve">433 ปฏิบัติการรักษาโรคเบื้องต้นสำหรับพยาบาล (ปี4) (M-X) </t>
  </si>
  <si>
    <t>434 ปฏิบัติการบริหารและการจัดการคุณภาพทางการพยาบาล(ปี4) (M-X)</t>
  </si>
  <si>
    <t>CLO 6.3 แสดงออกถึงบทบาทภาวะผู้นำและการทำงานเป็นทีม (M)</t>
  </si>
  <si>
    <t>PLO 5</t>
  </si>
  <si>
    <t>นำผลการวิจัยไปใช้ในการปฏิบัติการพยาบาล</t>
  </si>
  <si>
    <t>นำผลการวิจัยไปใช้ในการปฏิบัติการพยาบาลและการผดุงครรภ์
-ร่วมพัฒนา/ร่วมสร้างวิจัยหรือนวัตกรรมทางการพยาบาล</t>
  </si>
  <si>
    <t>ร่วมออกแบบนวัตกรรมหรือจัดโครงงานเพื่อพัฒนาคุณภาพการพยาบาล</t>
  </si>
  <si>
    <t>(1) นำผลการวิจัย/นวัตกรรมไปใช้ในการปฏิบัติการพยาบาลผู้ใหญ่และผู้สูงอายุ  (2) นำผลการวิจัย/นวัตกรรมไปใช้ในการปฏิบัติการพยาบาลเด็กและวันรุ่น</t>
  </si>
  <si>
    <t>(1) นำผลการวิจัยไปใช้ในการปฏิบัติการพยาบาลและการผดุงครรภ์
(2) ร่วมพัฒนา/ร่วมสร้างวิจัยหรือนวัตกรรมทางการพยาบาล</t>
  </si>
  <si>
    <t>ปฏิบัติการพยาบาลผู้ใหญ่และผู้สูงอายุ 2</t>
  </si>
  <si>
    <t>ปฏิบัติการพยาบาลผู้สูงอายุ</t>
  </si>
  <si>
    <t>ปฏิบัติการพยาบาลสุขภาพจิตและจิตเวช</t>
  </si>
  <si>
    <t>ปฏิบัติการพยาบาลมารดา ทารก และผดุงครรภ์ 2</t>
  </si>
  <si>
    <t>ปฏิบัติการพยาบาลและบริหารจัดการสุขภาวะชุมชน</t>
  </si>
  <si>
    <t>PLO 7. ใช้ภาษาในการสื่อสารได้อย่างเหมาะสมและเป็นสากล</t>
  </si>
  <si>
    <t>PLO 7</t>
  </si>
  <si>
    <t>จับใจความและถ่ายทอดสาระสำคัญของเนื้อหาในชีวิตประจำวัน</t>
  </si>
  <si>
    <t>จับใจความและถ่ายทอดสาระสำคัญของเนื้อหาวิชาการ</t>
  </si>
  <si>
    <t>จับใจความและถ่ายทอดสาระสำคัญของเนื้อหาวิชาการและวิชาชีพ</t>
  </si>
  <si>
    <t>จับใจความและถ่ายทอดสาระสำคัญของเนื้อหาวิชาการและวิชาชีพเพื่อเผยแพร่ต่อสาธารณะชน</t>
  </si>
  <si>
    <t>1. ภาษาไทยเชิงวิชาการ</t>
  </si>
  <si>
    <t>2. ภาษาอังกฤษเพื่อการสื่อสาร</t>
  </si>
  <si>
    <t>7.4 จับใจความและถ่ายทอดlสาระสำคัญของเนื้อหาในชีวิตประจําวันได้ (M)</t>
  </si>
  <si>
    <t>1. ภาษาอังกฤษเชิงวิชาการ</t>
  </si>
  <si>
    <t>2. มโนมติ ทฤษฎี และกระบวนการพยาบาล</t>
  </si>
  <si>
    <t>3. การพยาบาลขั้นพื้นฐาน</t>
  </si>
  <si>
    <t xml:space="preserve">4. ปฏิบัติการพยาบาลขั้นพื้นฐาน       </t>
  </si>
  <si>
    <t>5. ภาษาอังกฤษเพื่อการอ่านและการเขียนเชิงวิชาการ</t>
  </si>
  <si>
    <t xml:space="preserve">1. การพยาบาลสุขภาพชุมชน </t>
  </si>
  <si>
    <t>2. วิจัยและนวัตกรรมทางการพยาบาล</t>
  </si>
  <si>
    <t>7.2 อธิบายหลักการพื้นฐานของการสื่อสารทางการพยาบาล หรือในสถานการณ์ต่าง ๆ ได้ถูกต้อง (I)</t>
  </si>
  <si>
    <t xml:space="preserve">3. การพยาบาลสุขภาพจิตและจิตเวช </t>
  </si>
  <si>
    <t>7.3 ประยุกต์ใช้วิธีการสื่อสารทางการพยาบาลหรือในสถานการณ์ต่าง ๆ ได้อย่างเหมาะสม (R)</t>
  </si>
  <si>
    <t xml:space="preserve">4. ปฏิบัติการพยาบาลผู้สูงอายุ </t>
  </si>
  <si>
    <t xml:space="preserve">5. ปฏิบัติการพยาบาลสุขภาพจิตและจิตเวช </t>
  </si>
  <si>
    <t>7.5 จับใจความและถ่ายทอดสาระสำคัญของเนื้อหาวิชาการได้ (M)</t>
  </si>
  <si>
    <t>7.6 นำเสนองานในรูปแบบที่หลากหลายได้ (M)</t>
  </si>
  <si>
    <t>1. การพยาบาลและการบริหารจัดการสุขภาวะชุมชน</t>
  </si>
  <si>
    <t>7.7 ถ่ายทอดสาระสำคัญของเนื้อหาวิชาการ/วิชาชีพและเผยแพร่ต่อสาธารณชนได้ (M)</t>
  </si>
  <si>
    <t>2. การรักษาโรคเบื้องต้นสำหรับพยาบาล</t>
  </si>
  <si>
    <t>7.8 มีวิธีการ ช่องทาง และการใช้ภาษาและสื่อในการสื่อสารทางการพยาบาลหรือในสถานการณ์ต่าง ๆ ได้อย่างมีประสทธิภาพและมีเอกลักษณ์เฉพาะตน (M)</t>
  </si>
  <si>
    <t>3. ภาษาอังกฤษก้าวหน้า</t>
  </si>
  <si>
    <t xml:space="preserve">4. ปฏิบัติการพยาบาลและการบริหารจัดการสุขภาวะชุมชน </t>
  </si>
  <si>
    <t xml:space="preserve">5. ปฏิบัติการรักษาโรคเบื้องต้นสำหรับพยาบาล  </t>
  </si>
  <si>
    <t xml:space="preserve">6. ปฏิบัติการบริหารและการจัดการคุณภาพทางการพยาบาล </t>
  </si>
  <si>
    <t>PLO 8</t>
  </si>
  <si>
    <t xml:space="preserve"> เลือกสื่อ สารสนเทศและ เทคโนโลยีดิจิตัลอย่างมีจริยธรรม เพื่อการเรียนรู้อย่างเท่าทัน</t>
  </si>
  <si>
    <t xml:space="preserve"> - สืบค้นและใช้ข้อมูลสารสนเทศ จากฐานข้อมูลทางวิชาการเพื่อ การพยาบาลได้สอดคล้องกับ สภาพปัญหาของผู้รับบริการโดยมี การอ้างอิงแหล่งที่มา</t>
  </si>
  <si>
    <t>สืบค้นและใช้ข้อมูลสารสนเทศจาก ฐานข้อมูลวิชาการทางการพยาบาล และสุขภาพเพื่อการพยาบาลและการ ผดุงครรภ์ได้สอดคล้องกับสภาพ ปัญหาของผู้รับบริการโดยมีการอ้างอิง แหล่งที่มา</t>
  </si>
  <si>
    <t>สืบค้นและใช้ข้อมูลสารสนเทศจาก ฐานข้อมูลวิชาการทางการพยาบาล และระบบสุขภาพเพื่อการพัฒนา คุณภาพการพยาบาลและการผดุง ครรภ์ได้สอดคล้องกับสภาพปัญหา ของผู้รับบริการโดยมีการอ้างอิง แหล่งที่มา</t>
  </si>
  <si>
    <t xml:space="preserve">1.การเป็นวิชาผู้ประกอบการ 
2. ความรู้พื้นฐานทางคณิตศาสตร์และวิทยาศาสตร์
3. ความรู้พื้นฐานทางการพยาบาล
4. ความรู้ด้านดิจิตัล
</t>
  </si>
  <si>
    <t xml:space="preserve">1. การพยาบาลแบบองค์รวม 
2. กระบวนการพยาบาล
3. ทักษะการพยาบาลขั้นพื้นฐานที่สำคัญ 
4. Health Continuum และพยาธิวิทยาที่เกี่ยวข้องในทุกช่วงวัยเด็กผู้ใหญ่ 
5. ทักษะการพยาบาลวัยผู้สูงอายุและ Long Term Care 
6. การใช้ภาษาอังกฤษ 
</t>
  </si>
  <si>
    <t>7. การใช้ยาอย่างสมเหตุผลในการดูแลสุขภาพผู้รับบริการ®</t>
  </si>
  <si>
    <t xml:space="preserve">1. ความรู้ทางการพยาบาล(R)
2. การใช้ภาษาอังกฤษ (R)
3.การบริหารและการจัดการคุณภาพ (M)
</t>
  </si>
  <si>
    <t>4. ความรู้การผดุงครรภ์®</t>
  </si>
  <si>
    <t>9.1 ระบุจุดเด่นและข้อจำกัดของตนเองในการจัดการกับปัญหาในชีวิตประจำวัน โดยคำนึงถึงหลักการของปรัชญาเศรษฐกิจพอเพียง (I) 1 10%</t>
  </si>
  <si>
    <t>9.2 วิเคราะห์ปัญหา และสาเหตุที่เกิดขึ้นในชีวิตประจำวัน และวิชาชีพ ได้อย่างสมเหตุสมผลได้ตามแนวทางที่กำหนด (R) 1 10%</t>
  </si>
  <si>
    <t>9.4 จัดการกับอารมณ์และความเครียดที่เกิดจากปัญหาที่พบในการทำงานได้ตามแนวทางที่กำหนด(R) 20%</t>
  </si>
  <si>
    <t>9.5 แก้ปัญหาที่เกิดขึ้นในชีวิตประจำวัน และวิชาชีพด้วยทักษะชีวิตที่สอดคล้องกับสถานการณ์ บริบท และหลักการปรัชญาเศรษฐกิจพอเพียง (M) 50 %</t>
  </si>
  <si>
    <t>PLO9: แก้ไขปัญหาโดยใช้ทักษะชีวิต และยึดหลักปรัชญาเศรษฐกิจพอเพียงเพื่อพัฒนาตนเอง วิชาชีพ และสังคม</t>
  </si>
  <si>
    <t>PLO 9</t>
  </si>
  <si>
    <t>ใช้หลักปรัชญาเศรษฐกิจพอเพียงในการดำเนินชีวิตประจำวัน</t>
  </si>
  <si>
    <t>รับรู้คุณค่าของตนเอง ยอมรับและเข้าใจความแตกต่างระหว่างบุคคล มีปฏิสัมพันธ์ที่ดีและแสดงออกอย่างเหมาะสมตามสภาพการณ์โดยใช้หลักปรัชญาเศรษฐกิจพอเพียง</t>
  </si>
  <si>
    <t>ประเมินตนเองตรงตาม สภาพความเป็นจริง สามารถจัดการกับอารมณ์และความเครียด และปรับตัวเผชิญกับสถานการณ์ได้อย่างเหมาะสม โดยใช้หลักปรัชญาปรัชญาเศรษฐกิจพอเพียง</t>
  </si>
  <si>
    <t>แสดงออกถึงความสามารถ บริหารจัดการชีวิตเพื่อการพัฒนาตนเอง วิชาชีพ สังคม ให้เท่าทันต่อการเปลี่ยนแปลงในสถานการณ์ต่างๆ โดยใช้หลักปรัชญาเศรษฐกิจพอเพียง</t>
  </si>
  <si>
    <t>1. การประยุกต์ใช้หลักปรัชญาเศษฐกิจพอเพียง 
2. หลักการการประยุกต์ใช้การคิดขั้นสูง การคิดอย่างเป็นระบบ การคิดอย่างมีวิจารณญาณ การคิดวิเคราะห์ การคิดเชื่อมโยง การคิดอย่างสร้างสรรค์ และการคิดเชิงออกแบบ (Design thinking)</t>
  </si>
  <si>
    <t>1.การใช้กระบวนการพยาบาลในการปฏิบัติการพยาบาลแบบองค์รวมด้วยหัวใจความเป็น มนุษย์ในการสร้างเสริมสุขภาพ ป้องกันโรค ดูแลสุขภาพและฟื้นฟูสภาพบนหลักฐานเชิงประจักษ์
2. การรับรู้คุณค่าแห่งตน เข้าใจความแตกต่างระหว่างบุคคล</t>
  </si>
  <si>
    <t xml:space="preserve">1.มองเห็นและยอมรับความเป็นจริงเกี่ยวกับตนเอง
2.เรียนรู้วิธีควบคุมอารมณ์และจัดการกับความเครียดอย่างมีประสิทธิภาพ
3.สามารถปรับตัวให้เข้ากับสถานการณ์ที่หลากหลายได้อย่างเหมาะสม
4.เข้าใจและนำหลักปรัชญาเศรษฐกิจพอเพียงมาใช้ในการปฏิบัติการพยาบาลและการดำเนินชีวิต
</t>
  </si>
  <si>
    <t>1. เลือกใช้หลักปรัชญาเศรษฐกิจพอเพียงในการบริหารจัดการชีวิตประจำวัน 
2. ปฏิบัติการพยาบาลสุขภาพชุมชนในการดูแลสุขภาพชุมชน ประยุกต์วิธีการทางระบาดวิทยา
กระบวนการเสริมสร้างความเข้มแข็งของชุมชน การบริหารจัดการสุขภาวะชุมชน และการใช้นวัตกรรมสุขภาพในการแก้ไขปัญหาสุขภาพชุมชน
3. แสดงบทบาทผู้นําและผู้ตามในทีมการพยาบาล การทํางานเป็นทีมกับสหสาขาวิชาชีพ การบริหารองค์กรทางการพยาบาล การบริหารคุณภาพ การบริหารความเสี่ยง โดยใช้หลักการบริหารบนหลักฐานเชิงประจักษ์ โดยคํานึงถึงความปลอดภัย ภายใต้กฎหมายและจรรยาบรรณวิชาชีพ</t>
  </si>
  <si>
    <t>พลเมืองวิวัฒน์ (I-E)</t>
  </si>
  <si>
    <t>เราคือ สบช. (R-E)</t>
  </si>
  <si>
    <t>ภาษาอังกฤษเชิงวิชาการ (R-E)</t>
  </si>
  <si>
    <t>ปฏิบัติการพยาบาลเด็กและวัยรุ่น 1 (R-E)</t>
  </si>
  <si>
    <t>ปฏิบัติการพยาบาลสุขภาพจิตและจิตเวช (M)</t>
  </si>
  <si>
    <t>ภาษาอังกฤษก้าวหน้า (R-E)</t>
  </si>
  <si>
    <t>ปฏิบัติการพยาบาลและการบริหารจัดการสุขภาวะชุมชน (M)</t>
  </si>
  <si>
    <t>ปฏิบัติการบริหารและการจัดการคุณภาพทางการพยาบาล(M)</t>
  </si>
  <si>
    <t>CLOs กลางใหม่</t>
  </si>
  <si>
    <r>
      <t xml:space="preserve">10.การออกกำลังกายเพื่อสร้างเสริมสุขภาพ  (R-E)
</t>
    </r>
    <r>
      <rPr>
        <b/>
        <sz val="16"/>
        <color rgb="FFFF0000"/>
        <rFont val="TH SarabunPSK"/>
        <family val="2"/>
      </rPr>
      <t>วิชาเลือกเสรี</t>
    </r>
  </si>
  <si>
    <t xml:space="preserve">7.1 อธิบายสาระสำคัญของเนื้อหาวิชาการ/วิชาชีพได้ (I)   </t>
  </si>
  <si>
    <t>7.4 จับใจความและถ่ายทอดสาระสำคัญของเนื้อหาในชีวิตประจําวันได้ (M)</t>
  </si>
  <si>
    <t>จิตวิทยาพัฒนาการและกระบวนการคิด (R-E)</t>
  </si>
  <si>
    <t>9.1 ระบุจุดเด่นและข้อจำกัดของตนเองในการจัดการกับปัญหาในชีวิตประจำวัน โดยคำนึงถึงหลักการของปรัชญาเศรษฐกิจพอเพียง (I)</t>
  </si>
  <si>
    <t>9.2 วิเคราะห์ปัญหา และสาเหตุที่เกิดขึ้นในชีวิตประจำวัน และวิชาชีพ ได้อย่างสมเหตุสมผลได้ตามแนวทางที่กำหนด (R)</t>
  </si>
  <si>
    <t>ภาษาอังกฤษเพื่อการอ่านและการเขียนเชิงวิชาการ (R-E)</t>
  </si>
  <si>
    <t xml:space="preserve">ปฏิบัติการพยาบาลขั้นพื้นฐาน (R-E)          </t>
  </si>
  <si>
    <t>9.3 แสดงพฤติกรรมการเข้าใจต่อความรู้สึกของผู้อื่นในการแก้ปัญหาของกลุ่มได้ ตามแนวทางที่กำหนด(R)</t>
  </si>
  <si>
    <t>9.4 จัดการกับอารมณ์และความเครียดที่เกิดจากปัญหาที่พบในการทำงานได้ตามแนวทางที่กำหนด(R)</t>
  </si>
  <si>
    <t>9.5 แก้ปัญหาที่เกิดขึ้นในชีวิตประจำวัน และวิชาชีพด้วยทักษะชีวิตที่สอดคล้องกับสถานการณ์ บริบท และหลักการปรัชญาเศรษฐกิจพอเพียง (M)</t>
  </si>
  <si>
    <t>9.3 แสดงพฤติกรรมการเข้าใจต่อความรู้สึกของผู้อื่นในการแก้ปัญหาของกลุ่มได้ ตามแนวทางที่กำหนด (R)</t>
  </si>
  <si>
    <t>9.4 จัดการกับอารมณ์และความเครียดที่เกิดจากปัญหาที่พบในการทำงานได้ตามแนวทางที่กำหนด (R)</t>
  </si>
  <si>
    <t>PLO 4</t>
  </si>
  <si>
    <t>ตัดสินใจแก้ปัญหาในชีวิตประจำวันอย่างมีวิจารญาณและสร้างสรรค์อย่างง่าย</t>
  </si>
  <si>
    <t>ตัดสินใจแก้ปัญหาสุขภาพผู้รับบริการ อย่างมีวิจารญาณ</t>
  </si>
  <si>
    <t>ตัดสินใจแก้ปัญหาสุขภาพที่ซับซ้อน อย่างมีวิจารญาณและสร้างสรรค์</t>
  </si>
  <si>
    <t>ตัดสินใจแก้ปัญหาสุขภาพและบริหารจัดการสุขภาพชุมชน อย่างมีวิจารญาณและสร้างสรรค์</t>
  </si>
  <si>
    <t>2.2 ระบุปัญหาทางการพยาบาล หรือการผดุงครรภ์ ของผู้รับบริการ แบบเป็นองค์รวม โดยใช้หลักฐานเชิงประจักษ์ คำนึงถึงหลักการใช้ยาอย่างสมเหตุผล และความหลากหลายทางวัฒนธรรมภายใต้กฎหมายจรรยาบรรณวิชาชีพ</t>
  </si>
  <si>
    <t xml:space="preserve">2.4 ปฏิบัติการพยาบาล หรือการผดุงครรภ์ แบบองค์รวม ด้วยหัวใจความเป็นมนุษย์  โดยใช้กระบวนการพยาบาลบนหลักฐานเชิงประจักษ์ และความหลากหลายทางวัฒนธรรม สอดคล้องกับความต้องการของผู้รับบริการ ภายใต้กฎหมายจรรยาบรรณวิชาชีพ </t>
  </si>
  <si>
    <t>2.5 ปฏิบัติการพยาบาล หรือการผดุงครรภ์ โดยยึดหลักการใช้ยาอย่างสมเหตุผล ภายใต้กฎหมายจรรยาบรรณวิชาชีพ</t>
  </si>
  <si>
    <t xml:space="preserve">2.1 ประเมินสภาพผู้รับบริการแบบองค์รวม โดยใช้หลักฐานเชิงประจักษ์ คำนึงถึงหลักการใช้ยาอย่างสมเหตุผล และความหลากหลายทางวัฒนธรรมภายใต้กฎหมายจรรยาบรรณวิชาชีพ
</t>
  </si>
  <si>
    <t>2.3 วางแผนการพยาบาล หรือการผดุงครรภ์ แบบองค์รวม โดยใช้หลักฐานเชิงประจักษ์ คำนึงถึงหลักการใช้ยาอย่างสมเหตุผล และความหลากหลายทางวัฒนธรรมภายใต้กฎหมายจรรยาบรรณวิชาชีพ</t>
  </si>
  <si>
    <t>PLO2: ปฏิบัติการพยาบาลและการผดุงครรภ์แบบองค์รวมด้วยหัวใจความเป็นมนุษย์โดยใช้กระบวนการพยาบาลบนหลักฐานเชิงประจักษ์การใช้ยาอย่างสมเหตุผล ความหลากหลายทางวัฒนธรรมภายใต้กฎหมายจรรยาบรรณวิชาชีพ</t>
  </si>
  <si>
    <t>PLO 2</t>
  </si>
  <si>
    <t>ให้การพยาบาลที่ไม่ซับซ้อนภายใต้ กฎหมายจรรยาบรรณวิชาชีพ</t>
  </si>
  <si>
    <t>การใช้ยาอย่างสมเหตุผล</t>
  </si>
  <si>
    <t>ให้การพยาบาลที่ซับซ้อน และการผดุงครรภ์ที่ไม่ซับซ้อน ภายใต้กฎหมายจรรยาบรรณวิชาชีพ</t>
  </si>
  <si>
    <t>ให้การพยาบาลและการผดุงครรภ์ที่ซับซ้อน ภายใต้กฎหมายจรรยาบรรณวิชาชีพ</t>
  </si>
  <si>
    <t>Enabling</t>
  </si>
  <si>
    <t xml:space="preserve"> ปฏิบัติการพยาบาลขั้นพื้นฐาน (R-E)         </t>
  </si>
  <si>
    <t xml:space="preserve">ปฏิบัติการพยาบาลเด็กและวัยรุ่น 1 (R-E) </t>
  </si>
  <si>
    <t xml:space="preserve">ปฏิบัติการพยาบาลผู้ใหญ่และผู้สูงอายุ 1 (R-E) </t>
  </si>
  <si>
    <t xml:space="preserve">ปฏิบัติการพยาบาลสุขภาพชุมชน (R-E)  </t>
  </si>
  <si>
    <t xml:space="preserve">ปฏิบัติการพยาบาลมารดา ทารก และการผดุงครรภ์ 1 (R-E)   </t>
  </si>
  <si>
    <t xml:space="preserve">ปฏิบัติการพยาบาลเด็กและวัยรุ่น 2 (M-X) </t>
  </si>
  <si>
    <t xml:space="preserve"> ปฏิบัติการพยาบาลผู้ใหญ่และผู้สูงอายุ  2   (M-X) </t>
  </si>
  <si>
    <t xml:space="preserve"> ปฏิบัติการพยาบาลผู้สูงอายุ  (M-X)  </t>
  </si>
  <si>
    <t xml:space="preserve"> ปฏิบัติการพยาบาลสุขภาพจิตและจิตเวช (M-X)  </t>
  </si>
  <si>
    <t xml:space="preserve">ปฏิบัติการพยาบาลและการบริหารจัดการสุขภาวะชุมชน (M-X) </t>
  </si>
  <si>
    <t xml:space="preserve">ปฏิบัติการรักษาโรคเบื้องต้นสำหรับพยาบาล (M-X)  </t>
  </si>
  <si>
    <t xml:space="preserve"> ปฏิบัติการบริหารและการจัดการคุณภาพทางการพยาบาล (M-X)  </t>
  </si>
  <si>
    <t xml:space="preserve"> ปฏิบัติการพยาบาลมารดา ทารกและการผดุงครรภ์ 2 (M-X)  </t>
  </si>
  <si>
    <t>CLO กลางใหม่</t>
  </si>
  <si>
    <t>หมายเหตุ</t>
  </si>
  <si>
    <t xml:space="preserve">CLO 1.11 วิเคราะห์กรณีศึกษาโดยเชื่อมโยงใช้ความรู้ในศาสตร์พื้นฐานวิชาชีพ/ที่เกี่ยวข้องในการดูแลผู้รับบริการ (R) </t>
  </si>
  <si>
    <t>CLO 1.10 อธิบายศาสตร์พื้นฐานวิชาชีพ/ที่เกี่ยวข้องในการดูแลผู้รับบริการ (I)</t>
  </si>
  <si>
    <t xml:space="preserve">CLO 1.10 อธิบายศาสตร์พื้นฐานวิชาชีพ/ที่เกี่ยวข้องในการดูแลผู้รับบริการ (I) </t>
  </si>
  <si>
    <t xml:space="preserve">CLO 1.11 วิเคราะห์กรณีศึกษาโดยเชื่อมโยงใช้ความรู้ในศาสตร์พื้นฐานวิชาชีพ/ที่เกี่ยวข้องในการดูแลผู้รับบริการ(R) </t>
  </si>
  <si>
    <t xml:space="preserve">CLO 1.12 ประยุกต์ใช้ความรู้ในศาสตร์พื้นฐานวิชาชีพที่เกี่ยวข้องในการดูแลผู้รับบริการ (M) </t>
  </si>
  <si>
    <t xml:space="preserve">CLO 1.11 วิเคราะห์กรณีศึกษาโดยเชื่อมโยงใช้ความรู้ในศาสตร์พื้นฐานวิชาชีพที่เกี่ยวข้องในการดูแลผู้รับบริการ(R) </t>
  </si>
  <si>
    <t xml:space="preserve">CLO 1.1 อธิบายหลักการพยาบาลผู้รับบริการแบบองค์รวมด้วยหัวใจความเป็นมนุษย์ในภาวะปกติและเจ็บป่วยทุกช่วงวัยได้ (I) </t>
  </si>
  <si>
    <t xml:space="preserve">CLO 1.2 อธิบายหลักการพยาบาลผู้รับบริการตามเกณฑ์มาตรฐานและจรรยาบรรณวิชาชีพในภาวะปกติและเจ็บป่วยทุกช่วงวัยได้ (I) </t>
  </si>
  <si>
    <t xml:space="preserve">CLO 1.5 ประยุกต์หลักการพยาบาลในการดูแลผู้รับบริการแบบองค์รวมด้วยหัวใจความเป็นมนุษย์ในภาวะปกติและเจ็บป่วยทุกช่วงวัยได้ (M) </t>
  </si>
  <si>
    <t xml:space="preserve">CLO 1.6 ประยุกต์หลักการพยาบาลผู้รับบริการตามเกณฑ์มาตรฐานและจรรยาบรรณวิชาชีพในภาวะปกติและเจ็บป่วยทุกช่วงวัยได้ (M) </t>
  </si>
  <si>
    <t xml:space="preserve">CLO1.7 วิเคราะห์กรณีศึกษาทางการผดุงครรภ์ในการดูแลผู้รับบริการแบบองค์รวมด้วยหัวใจความเป็นมนุษย์ ตามเกณฑ์มาตรฐานและจรรยาบรรณวิชาชีพ (R) </t>
  </si>
  <si>
    <t xml:space="preserve">CLO 1.8 เชื่อมโยงความรู้ทางการผดุงครรภ์ในการดูแลผู้รับบริการแบบองค์รวมด้วยหัวใจความเป็นมนุษย์ ตามเกณฑ์มาตรฐานและจรรยาบรรณวิชาชีพ (R) </t>
  </si>
  <si>
    <t>CLO1.9 ประยุกต์ความรู้ทางการผดุงครรภ์ในการดูแลผู้รับบริการแบบองค์รวมด้วยหัวใจความเป็นมนุษย์ ตามเกณฑ์มาตรฐานและจรรยาบรรณวิชาชีพ (M)</t>
  </si>
  <si>
    <t>CLO 1.5 ประยุกต์หลักการพยาบาลในการดูแลผู้รับบริการแบบองค์รวมด้วยหัวใจความเป็นมนุษย์ในภาวะปกติและเจ็บป่วยทุกช่วงวัยได้ (M)</t>
  </si>
  <si>
    <t xml:space="preserve">CLO1.7 วิเคราะห์กรณีศึกษาทางการผดุงครรภ์ในการดูแลผู้รับบริการแบบองค์รวมด้วยหัวใจความเป็นมนุษย์ ตามเกณฑ์มาตรฐานและจรรยาบรรณวิชาชีพ(R) </t>
  </si>
  <si>
    <t>CLO 1.12 ประยุกต์ใช้ความรู้ในศาสตร์พื้นฐานวิชาชีพที่เกี่ยวข้องในการดูแลผู้รับบริการ (M)</t>
  </si>
  <si>
    <t>3.2 อธิบายหลักจรรยาบรรณวิชาชีพ แนวทางการปกป้องสิทธิผู้ป่วยในการสถานการณ์ที่กำหนดได้  ( R )</t>
  </si>
  <si>
    <t xml:space="preserve">3.1 อธิบายคุณธรรมตามอัตลักษณ์ คุณธรรมของสถาบันพระบรมราชชนนก : มีวินัย หน้าที่ สามัคคี เสียสละ สัจจะ กตเวที (I) </t>
  </si>
  <si>
    <t xml:space="preserve">3.1 อธิบายคุณธรรมตามอัตลักษณ์ คุณธรรมของสถาบันพระบรมราชชนนก : มีวินัย หน้าที่ สามัคคี เสียสละ สัจจะ กตเวที  (I) </t>
  </si>
  <si>
    <t>1. เราคือ สบช.</t>
  </si>
  <si>
    <t xml:space="preserve">2. พลเมืองวิวัฒน์ </t>
  </si>
  <si>
    <t xml:space="preserve">3. กายวิภาคศาสตร์และสรีรวิทยา </t>
  </si>
  <si>
    <t xml:space="preserve">1. มโนมติ ทฤษฎี และกระบวนการพยาบาล </t>
  </si>
  <si>
    <t xml:space="preserve">2. การพยาบาลขั้นพื้นฐาน </t>
  </si>
  <si>
    <t xml:space="preserve">3. กฎหมาย จริยศาสตร์และจรรยาบรรณวิชาชีพการพยาบาล </t>
  </si>
  <si>
    <t>4. การพยาบาลผู้ใหญ่และผู้สูงอายุ 1</t>
  </si>
  <si>
    <t xml:space="preserve"> 3.2 อธิบายหลักจรรยาบรรณวิชาชีพ แนวทางการปกป้องสิทธิผู้ป่วยในการสถานการณ์ที่กำหนดได้  ( R )</t>
  </si>
  <si>
    <t xml:space="preserve"> 3.4 วิเคราะห์และบอกเหตุผลในการตัดสินใจเชิงจริยธรรมได้ ( R ) </t>
  </si>
  <si>
    <t xml:space="preserve"> 3.3  แสดงออกถึงพฤติกรรมที่สะท้อนคุณธรรมและจริยธรรมในการปฏิบัติงานพยาบาลอย่างสม่ำเสมอ ( R )</t>
  </si>
  <si>
    <t xml:space="preserve">3.5  ตัดสินใจเชิงจริยธรรมได้ ( R ) </t>
  </si>
  <si>
    <t xml:space="preserve"> 3.5  ตัดสินใจเชิงจริยธรรมได้ (  R ) </t>
  </si>
  <si>
    <t xml:space="preserve"> 3.5  ตัดสินใจเชิงจริยธรรมได้ ( R ) </t>
  </si>
  <si>
    <t xml:space="preserve">3.4 วิเคราะห์และบอกเหตุผลในการตัดสินใจเชิงจริยธรรมได้ ( R ) </t>
  </si>
  <si>
    <t xml:space="preserve">3.6 แสดงออกถึงการมีจรรยาบรรณวิชาชีพ เจตคติที่ดีต่อวิชาชีพและการปกป้องสิทธิของผู้รับบริการ (M) </t>
  </si>
  <si>
    <t xml:space="preserve">3.7 แสดงออกถึงความมีวินัย หน้าที่ สามัคคี เสียสละ สัจจะ กตเวที  (M) </t>
  </si>
  <si>
    <t xml:space="preserve">3.8 แสดงออกถึงการมีจิตสำนึกสาธารณะ และการมีส่วนร่วมในสังคม  (M) </t>
  </si>
  <si>
    <t xml:space="preserve"> 3.6 แสดงออกถึงการมีจรรยาบรรณวิชาชีพ เจตคติที่ดีต่อวิชาชีพและการปกป้องสิทธิของผู้รับบริการ (M) </t>
  </si>
  <si>
    <t>3.3  แสดงออกถึงพฤติกรรมที่สะท้อนคุณธรรมและจริยธรรมในการปฏิบัติงานพยาบาลอย่างสม่ำเสมอ ( R )</t>
  </si>
  <si>
    <t xml:space="preserve"> 3.7 แสดงออกถึงความมีวินัย หน้าที่ สามัคคี เสียสละ สัจจะ กตเวที  (M) </t>
  </si>
  <si>
    <t>3.2 อธิบายหลักจรรยาบรรณวิชาชีพ แนวทางการปกป้องสิทธิผู้ป่วยในการสถานการณ์ที่กำหนดไได้  ( R )</t>
  </si>
  <si>
    <t>3.6 แสดงออกถึงการมีจรรยาบรรณวิชาชีพ เจตคติที่ดีต่อวิชาชีพและการปกป้องสิทธิของผู้รับบริการ (M)</t>
  </si>
  <si>
    <t xml:space="preserve"> 3.4 วิเคราะห์และบอกเหตุผลในการตัดสินใจเชิงจริยธรรมได้ ( R )</t>
  </si>
  <si>
    <t>4.2  แสดงความคิดเห็นโดยใช้หลักเหตุผลใตร่ตรองอย่างรอบด้านบนหลักฐานเชิงประจักษ์</t>
  </si>
  <si>
    <t>4.3 เลือกแนวทางการแก้ปัญหาในสถานการณ์ที่หลากหลาย</t>
  </si>
  <si>
    <t>4.1 ตัดสินใจแก้ปัญหาโดยใช้ทางเลือกที่หลากหลาย</t>
  </si>
  <si>
    <t xml:space="preserve">ปี 2 </t>
  </si>
  <si>
    <t xml:space="preserve">5.1 ประยุกต์ใช้หลักการทบทวนวรรณกรรมในการสรุปความรู้จากบทความวิจัยทางการพยาบาล (R)
</t>
  </si>
  <si>
    <t xml:space="preserve">CLO 5.1ประยุกต์ใช้หลักการทบทวนวรรณกรรมในการสรุปความรู้จากบทความวิจัยทางการพยาบาล (Cognative domain- Apply-R) 
</t>
  </si>
  <si>
    <t xml:space="preserve">CLO 5.2  ประยุกต์ใช้นวัตกรรมการดูแลสุขภาพอย่างง่ายในสถานการณ์การพยาบาลที่แตกต่างกันได้ (Psychomotor domain -Articulation-R) </t>
  </si>
  <si>
    <t>CLO 5.3 จัดระบบความคิดเกี่ยวกับการนำผลการวิจัยไปใช้ในการปฏิบัติการพยาบาล (Affective domain- organization-R)</t>
  </si>
  <si>
    <t xml:space="preserve">CLO 5.4 ใช้หลักฐานเชิงประจักษ์จากงานวิจัยในการวางแผนการพยาบาลสำหรับผู้ป่วยเฉพาะราย (Cognative domain- Apply-R)
</t>
  </si>
  <si>
    <t>CLO 5.5 CLO5.5 ประยุกต์ใช้ระเบียบวิธีวิจัยในการออกแบบโครงร่างการวิจัยทางการพยาบาลอย่างง่าย (Cognative domain- Apply-R)</t>
  </si>
  <si>
    <t>CLO 5.6 CLO5.6 บูรณาการการใช้หลักฐานเชิงประจักษ์จากงานวิจัย/นวัตกรรมในการปฏิบัติการพยาบาลที่มีความซับซ้อนได้(Psychomotor domain -Articulation-M)</t>
  </si>
  <si>
    <t>CLO 5.8 CLO5.8 สังเคราะห์แนวทางการนำหลักฐานเชิงประจักษ์มาใช้ในการตัดสินใจทางคลินิก (Affective domain- organization-M)</t>
  </si>
  <si>
    <t>CLO 5.7 CLO5.7 ร่วมพัฒนาและทดสอบนวัตกรรม/ร่วมทำการดูแลสุขภาพได้ (Psychomotor domain - Articulation - M)</t>
  </si>
  <si>
    <t>5.3 จัดระบบความคิดเกี่ยวกับการนำผลการวิจัยไปใช้ในการปฏิบัติการพยาบาล (R)</t>
  </si>
  <si>
    <t xml:space="preserve">5.1ประยุกต์ใช้หลักการทบทวนวรรณกรรมในการสรุปความรู้จากบทความวิจัยทางการพยาบาล (R) 
</t>
  </si>
  <si>
    <t xml:space="preserve">5.2  ประยุกต์ใช้นวัตกรรมการดูแลสุขภาพอย่างง่ายในสถานการณ์การพยาบาลที่แตกต่างกันได้ (R) </t>
  </si>
  <si>
    <t>5.5 ประยุกต์ใช้ระเบียบวิธีวิจัยในการออกแบบโครงร่างการวิจัยทางการพยาบาลอย่างง่าย (R)</t>
  </si>
  <si>
    <t>5.6 บูรณาการการใช้หลักฐานเชิงประจักษ์จากงานวิจัย/นวัตกรรมในการปฏิบัติการพยาบาลที่มีความซับซ้อนได้ (-M)</t>
  </si>
  <si>
    <t xml:space="preserve">5.4 ใช้หลักฐานเชิงประจักษ์จากงานวิจัยในการวางแผนการพยาบาลสำหรับผู้ป่วยเฉพาะราย (R)
</t>
  </si>
  <si>
    <t>5.7 ร่วมพัฒนาและทดสอบนวัตกรรม/ร่วมทำการดูแลสุขภาพได้ (M)</t>
  </si>
  <si>
    <t xml:space="preserve">5.8 สังเคราะห์แนวทางการนำหลักฐานเชิงประจักษ์มาใช้ในการตัดสินใจทางคลินิก (-M) </t>
  </si>
  <si>
    <t>5.8 สังเคราะห์แนวทางการนำหลักฐานเชิงประจักษ์มาใช้ในการตัดสินใจทางคลินิก (M)</t>
  </si>
  <si>
    <t xml:space="preserve">5.9 ใช้ผลการวิจัยในการปรับปรุงคุณภาพการปฏิบัติการพยาบาลและการผดุงครรภ์ (M) 
</t>
  </si>
  <si>
    <t xml:space="preserve">5.10 ประยุกต์ใช้แนวคิดการพัฒนานวัตกรรมในการออกแบบและทดสอบนวัตกรรมการดูแลสุขภาพในบริบทจริง (-M)
</t>
  </si>
  <si>
    <t xml:space="preserve">5.11  บูรณาการกระบวนการวิจัยเข้ากับการปฏิบัติการพยาบาลและการผดุงครรภ์ในสถานการณ์ที่มีความซับซ้อนได้ (M) </t>
  </si>
  <si>
    <t xml:space="preserve">5.12 บูรณาการจริยธรรมการวิจัยเข้ากับการปฏิบัติการพยาบาลและการผดุงครรภ์ในทุกสถานการณ์ (M) </t>
  </si>
  <si>
    <t xml:space="preserve">5.9 ใช้ผลการวิจัยในการปรับปรุงคุณภาพการปฏิบัติการพยาบาลและการผดุงครรภ์ (-M)
</t>
  </si>
  <si>
    <t xml:space="preserve">5.10 ประยุกต์ใช้แนวคิดการพัฒนานวัตกรรมในการออกแบบและทดสอบนวัตกรรมการดูแลสุขภาพในบริบทจริง (M) 
</t>
  </si>
  <si>
    <t>5.11  บูรณาการกระบวนการวิจัยเข้ากับการปฏิบัติการพยาบาลและการผดุงครรภ์ในสถานการณ์ที่มีความซับซ้อนได้ (M)</t>
  </si>
  <si>
    <t>5.12 บูรณาการจริยธรรมการวิจัยเข้ากับการปฏิบัติการพยาบาลและการผดุงครรภ์ในทุกสถานการณ์ (M)</t>
  </si>
  <si>
    <t>6.1 อธิบายการประสานความร่วมมือและนำทีมงานให้ทำงานบรรลุเป้าหมาย (I)</t>
  </si>
  <si>
    <t>6.2 วิเคราะห์การประสานความร่วมมือและนำทีมงานให้ทำงานบรรลุเป้าหมาย (R)</t>
  </si>
  <si>
    <t>6.4 ประสานความร่วมมือและนำทีมงานให้ทำงานบรรลุเป้าหมาย (M)</t>
  </si>
  <si>
    <t>6.5 บริหารจัดการสุขภาวะชุมชนได้ (M)</t>
  </si>
  <si>
    <t>6.3 แสดงออกถึงบทบาทภาวะผู้นำและการทำงานเป็นทีม (M)</t>
  </si>
  <si>
    <t xml:space="preserve">1.11 วิเคราะห์กรณีศึกษาโดยเชื่อมโยงใช้ความรู้ในศาสตร์พื้นฐานวิชาชีพ/ที่เกี่ยวข้องในการดูแลผู้รับบริการ(R) </t>
  </si>
  <si>
    <t xml:space="preserve">1.10 อธิบายศาสตร์พื้นฐานวิชาชีพ/ที่เกี่ยวข้องในการดูแลผู้รับบริการ (I) </t>
  </si>
  <si>
    <t>8.1 อธิบายการเลือกใช้สื่อสารสนเทศและเทคโนโลยีดิจิตัลมาใช้ในสืบค้นข้อมูลได้เหมาะสม (I)</t>
  </si>
  <si>
    <t>8.2 ใช้สื่อสารสนเทศและเทคโนโลยีดิจิทัลในการวิเคราะห์ข้อมูลและสรุปผลได้เหมาะสม R</t>
  </si>
  <si>
    <t>8.2 ใช้สื่อสารสนเทศและเทคโนโลยีดิจิทัลในการวิเคราะห์ข้อมูลและสรุปผลได้เหมาะสม (R)</t>
  </si>
  <si>
    <t xml:space="preserve">ปี 1 </t>
  </si>
  <si>
    <t>8.3  ใช้สื่อสารสนเทศและเทคโนโลยีดิจิทัลในการนำเสนอข้อมูลได้เหมาะสม (R)</t>
  </si>
  <si>
    <t xml:space="preserve">8.6 เลือกใช้สื่อสารสนเทศ และเทคโนโลยีดิจตัลอย่างเท่าทัน และคำนึงถึงหลักจริยธรรม (M) </t>
  </si>
  <si>
    <t>8.5 วิเคราะห์ข้อมูลสื่อสารสนเทศเพื่อการพยาบาลและการผดุงครรภ์ได้สอดคล้องกับสภาพปัญหาของผู้รับบริการได้อย่างเหมาะสมโดยมีการอ้างอิงแหล่งที่มา ( R )</t>
  </si>
  <si>
    <t xml:space="preserve">8.5 วิเคราะห์ข้อมูลสื่อสารสนเทศเพื่อการพยาบาลและการผดุงครรภ์ได้สอดคล้องกับสภาพปัญหาของผู้รับบริการได้อย่างเหมาะสมโดยมีการอ้างอิงแหล่งที่มา ( R ) </t>
  </si>
  <si>
    <t xml:space="preserve">8.4  วิเคราะห์ข้อมูลสื่อสารสนเทศและเทคโนโลยีดิจิตัลที่เลือกใช้ได้อย่างเหมาะสม (R) </t>
  </si>
  <si>
    <t>8.7สร้างสื่อสารสนเทศเพื่อการพยาบาลและการผดุงครรภ์ได้สอดคล้องกับสภาพปัญหาของผู้รับบริการ โดยมีการอ้างอิงแหล่งที่มา (M)</t>
  </si>
  <si>
    <t xml:space="preserve">
</t>
  </si>
  <si>
    <t>1. ความรู้ทางการพยาบาล (R)
2. ความรู้ทางด้านการวิจัยและนวัตกรรม (M)
3. ความรู้การผดุงครรภ์ (R)                                                                                                           4. การใช้ยาอย่างสมเหตุผลในการดูแลสุขภาพผู้รับบริการ(R)</t>
  </si>
  <si>
    <t xml:space="preserve">8.5 วิเคราะห์ข้อมูลสื่อสารสนเทศเพื่อการพยาบาลและการผดุงครรภ์ได้สอดคล้องกับสภาพปัญหาของผู้รับบริการได้อย่างเหมาะสมโดยมีการอ้างอิงแหล่งที่มา (R) </t>
  </si>
  <si>
    <t>8.7 สร้างสื่อสารสนเทศเพื่อการพยาบาลและการผดุงครรภ์ได้สอดคล้องกับสภาพปัญหาของผู้รับบริการ โดยมีการอ้างอิงแหล่งที่มา (M)</t>
  </si>
  <si>
    <t xml:space="preserve">8.1 อธิบายการเลือกใช้สื่อสารสนเทศและเทคโนโลยีดิจิตัลมาใช้ในสืบค้นข้อมูลได้เหมาะสม (I) </t>
  </si>
  <si>
    <r>
      <t xml:space="preserve">8.2 </t>
    </r>
    <r>
      <rPr>
        <b/>
        <u/>
        <sz val="16"/>
        <rFont val="TH SarabunPSK"/>
        <family val="2"/>
      </rPr>
      <t>ใช้</t>
    </r>
    <r>
      <rPr>
        <b/>
        <sz val="16"/>
        <rFont val="TH SarabunPSK"/>
        <family val="2"/>
      </rPr>
      <t>สื่อสารสนเทศและเทคโนโลยีดิจิทัลในการ</t>
    </r>
    <r>
      <rPr>
        <b/>
        <u/>
        <sz val="16"/>
        <rFont val="TH SarabunPSK"/>
        <family val="2"/>
      </rPr>
      <t>วิเคราะห์ข้อมูลและสรุปผลไ</t>
    </r>
    <r>
      <rPr>
        <b/>
        <sz val="16"/>
        <rFont val="TH SarabunPSK"/>
        <family val="2"/>
      </rPr>
      <t xml:space="preserve">ด้เหมาะสม (P)R </t>
    </r>
  </si>
  <si>
    <r>
      <t xml:space="preserve">8.3 </t>
    </r>
    <r>
      <rPr>
        <b/>
        <u/>
        <sz val="16"/>
        <rFont val="TH SarabunPSK"/>
        <family val="2"/>
      </rPr>
      <t xml:space="preserve"> ใช้</t>
    </r>
    <r>
      <rPr>
        <b/>
        <sz val="16"/>
        <rFont val="TH SarabunPSK"/>
        <family val="2"/>
      </rPr>
      <t>สื่อสารสนเทศและเทคโนโลยีดิจิทัลในการ</t>
    </r>
    <r>
      <rPr>
        <b/>
        <u/>
        <sz val="16"/>
        <rFont val="TH SarabunPSK"/>
        <family val="2"/>
      </rPr>
      <t>นำเสนอข้อมูล</t>
    </r>
    <r>
      <rPr>
        <b/>
        <sz val="16"/>
        <rFont val="TH SarabunPSK"/>
        <family val="2"/>
      </rPr>
      <t xml:space="preserve">ได้เหมาะสม (P)R </t>
    </r>
  </si>
  <si>
    <r>
      <t>8.4 วิเคราะห์</t>
    </r>
    <r>
      <rPr>
        <b/>
        <u/>
        <sz val="16"/>
        <rFont val="TH SarabunPSK"/>
        <family val="2"/>
      </rPr>
      <t>ข้อมูลสื่อ</t>
    </r>
    <r>
      <rPr>
        <b/>
        <sz val="16"/>
        <rFont val="TH SarabunPSK"/>
        <family val="2"/>
      </rPr>
      <t xml:space="preserve">สารสนเทศและเทคโนโลยีดิจิตัลที่เลือกใช้ได้อย่างเหมาะสม (R) </t>
    </r>
  </si>
  <si>
    <t xml:space="preserve">8.7 สร้างสื่อสารสนเทศเพื่อการพยาบาลและการผดุงครรภ์ได้สอดคล้องกับสภาพปัญหาของผู้รับบริการ โดยมีการอ้างอิงแหล่งที่มา (M) </t>
  </si>
  <si>
    <t>9.3 แสดงพฤติกรรมการเข้าใจต่อความรู้สึกของผู้อื่นในการแก้ปัญหาของกลุ่มได้ ตามแนวทางที่กำหนด(R) 10%</t>
  </si>
  <si>
    <t>ปฏิบัติการพยาบาลสุขภาพชุมชน (R-E)</t>
  </si>
  <si>
    <t>ปฏิบัติการพยาบาลมารดา ทารก และการผดุงครรภ์ 1 (R-E)</t>
  </si>
  <si>
    <t xml:space="preserve">ใช้แนวคิดการเป็นผู้ประกอบการด้านสุขภาพมาใช้ในการปฏิบัติการพยาบาล
</t>
  </si>
  <si>
    <t xml:space="preserve">ใช้แนวคิดการเป็นผู้ประกอบการในการออกแบบหรือพัฒนานวัตกรรมทางสุขภาพ
</t>
  </si>
  <si>
    <t xml:space="preserve">อธิบายแนวคิดการเป็นผู้ประกอบการ
</t>
  </si>
  <si>
    <t>10.2 วิเคราะห์แนวโน้มและโอกาสในการเป็นผู้ประกอบการด้านสุขภาพ ( R )</t>
  </si>
  <si>
    <t xml:space="preserve">LLO 10.2.2 นำเสนอแผนการดำรงชีวิตโดยการประยุกต์วิทยาศาสตร์
และคณิตศาสตร์ในชีวิตประจำวัน 
</t>
  </si>
  <si>
    <t>10.3 เลือกใช้แนวคิดสำคัญการเป็นผู้ประกอบการด้านสุขภาพไปใช้ในการวางแผนและปฏิบัติการพยาบาลได้ ( R )</t>
  </si>
  <si>
    <t>10.4 เสนอแนวทางการแก้ปัญหาสุขภาพโดยใช้แนวคิดการเป็นผู้ประกอบการด้านสุขภาพมาใช้ออกแบบวิจัยหรือนวัตกรรม ( R )</t>
  </si>
  <si>
    <t xml:space="preserve">CLO 10.1 อธิบายแนวคิดสำคัญการเป็นผู้ประกอบการด้านสุขภาพได้ (I) </t>
  </si>
  <si>
    <t xml:space="preserve">CLO 10.2 วิเคราะห์แนวโน้มและโอกาสในการเป็นผู้ประกอบการด้านสุขภาพ ( R ) </t>
  </si>
  <si>
    <t xml:space="preserve">CLO 10.3 เลือกใช้แนวคิดสำคัญการเป็นผู้ประกอบการด้านสุขภาพไปใช้ในการวางแผนและปฏิบัติการพยาบาลได้ ( R ) </t>
  </si>
  <si>
    <t>CLO 10.4 เสนอแนวทางการแก้ปัญหาสุขภาพโดยใช้แนวคิดการเป็นผู้ประกอบการด้านสุขภาพมาใช้ออกแบบวิจัยหรือนวัตกรรม ®</t>
  </si>
  <si>
    <t xml:space="preserve">CLO 10.5 ประยุกต์ใช้แนวคิดการเป็นผู้ประกอบการด้านสุขภาพมาใช้ในการพัฒนาคุณภาพการบริการสุขภาพ (M) </t>
  </si>
  <si>
    <t xml:space="preserve">10.4 เสนอแนวทางการแก้ปัญหาสุขภาพโดยใช้แนวคิดการเป็นผู้ประกอบการด้านสุขภาพมาใช้ออกแบบวิจัยหรือนวัตกรรม (R) </t>
  </si>
  <si>
    <t>10.5 ประยุกต์ใช้แนวคิดการเป็นผู้ประกอบการด้านสุขภาพมาใช้ในการพัฒนาคุณภาพการบริการสุขภาพ (M)</t>
  </si>
  <si>
    <t>1. วิชากฎหมาย จริยศาสตร์และจรรยาบรรณวิชาชีพการพยาบาล รับ PLO 3 เพิ่มจากการประชุมพัฒนาเครื่องมือ วิทยากร รศ.รัชนี สรรเสริญ วันที่ 4 ก.ย. 67</t>
  </si>
  <si>
    <t>2. ปฏิบัติการพยาบาลผู้ใหญ่และผู้สูงอายุ 1 รับ PLO 10 เพิ่มจากการประชุมพัฒนาเครื่องมือ วิทยากร รศ.รัชนี สรรเสริญ วันที่ 4 ก.ย. 67</t>
  </si>
  <si>
    <t>3. ปฏิบัติการพยาบาลเด็กและวัยรุ่น 1 รับ PLO 10 เพิ่มจากการประชุมพัฒนาเครื่องมือ วิทยากร รศ.รัชนี สรรเสริญ วันที่ 4 ก.ย. 67</t>
  </si>
  <si>
    <t xml:space="preserve">CLO 1.3 เชื่อมโยงหลักการพยาบาลในการวางแผนการดูแลผู้รับบริการแบบองค์รวมด้วยหัวใจความเป็นมนุษย์ในภาวะปกติและเจ็บป่วยทุกช่วงวัยได้ (R) </t>
  </si>
  <si>
    <t xml:space="preserve">CLO 1.4 วิเคราะห์กรณีศึกษาในการวางแผนการดูแลผู้รับบริการแบบองค์รวมด้วยหัวใจความเป็นมนุษย์ในภาวะปกติและเจ็บป่วยทุกช่วงวัยได้ (R) </t>
  </si>
  <si>
    <t xml:space="preserve">CLO 1.4  วิเคราะห์กรณีศึกษาในการวางแผนการดูแลผู้รับบริการแบบองค์รวมด้วยหัวใจความเป็นมนุษย์ในภาวะปกติและเจ็บป่วยทุกช่วงวัยได้ (R) </t>
  </si>
  <si>
    <t>CLO 1.4 วิเคราะห์กรณีศึกษาในการวางแผนการดูแลผู้รับบริการแบบองค์รวมด้วยหัวใจความเป็นมนุษย์ในภาวะปกติและเจ็บป่วยทุกช่วงวัยได้ (R)</t>
  </si>
  <si>
    <t>2.6 ประเมินผลการพยาบาล/ การผดุงครรภ์แบบองค์รวม โดยใช้กระบวนการพยาบาลบนหลักฐานเชิงประจักษ์ ยึดหลักการใช้ยาอย่างสมเหตุผล ความหลากหลายทางวัฒนธรรม สอดคล้องกับความต้องการของผู้รับบริการ ภายใต้กฎหมายจรรยาบรรณวิชาชีพ</t>
  </si>
  <si>
    <t>LLL</t>
  </si>
  <si>
    <t>สส.</t>
  </si>
  <si>
    <t xml:space="preserve">ชั้นปีที่ 1 </t>
  </si>
  <si>
    <t xml:space="preserve">วิชาเลือกเสรี </t>
  </si>
  <si>
    <t xml:space="preserve">ชั้นปีที่ 4 </t>
  </si>
  <si>
    <t>LLL (Life Long Learning)</t>
  </si>
  <si>
    <t>กิจกรรมการเรียนการสอนที่ส่งเสริม</t>
  </si>
  <si>
    <t>1. new idea</t>
  </si>
  <si>
    <t>1. communication</t>
  </si>
  <si>
    <t>2. collburation</t>
  </si>
  <si>
    <t>3. critical</t>
  </si>
  <si>
    <t>4. creating</t>
  </si>
  <si>
    <t>2. creation</t>
  </si>
  <si>
    <t>3. inovation</t>
  </si>
  <si>
    <t>4. แนวคิดผู้ประกอบการ</t>
  </si>
  <si>
    <t>LLL:critical</t>
  </si>
  <si>
    <t>LLL:creating</t>
  </si>
  <si>
    <t>สส. Inovation</t>
  </si>
  <si>
    <t>สส. Creatiom</t>
  </si>
  <si>
    <t>LLL:collaburation</t>
  </si>
  <si>
    <t>สส. Creation</t>
  </si>
  <si>
    <t>สส.newidea</t>
  </si>
  <si>
    <t>LLL:collabulation</t>
  </si>
  <si>
    <t>สส.แนวคิดผู้ประกอบการ</t>
  </si>
  <si>
    <t>การออกกำลังกายเพื่อสร้างเสริมสุขภาพ (ปี 2 รุ่น 56) ปกศ.69</t>
  </si>
  <si>
    <t>การพัฒนาบุคลิกภาพและวุฒิภาวะทางอารมณ์ (ปี1 รุ่น 57) ปกศ.69</t>
  </si>
  <si>
    <t>การออกกำลังกายเพื่อสร้างเสริมสุขภาพ (ปี 2 รุ่น 56 และปี 3 รุ่น 55) ปกศ.69</t>
  </si>
  <si>
    <t xml:space="preserve">สุนทรียศาสตร์ </t>
  </si>
  <si>
    <t>PLO. 1</t>
  </si>
  <si>
    <t>PLO. 2</t>
  </si>
  <si>
    <t>PLO. 4</t>
  </si>
  <si>
    <t>PLO. 3</t>
  </si>
  <si>
    <t>PLO. 5</t>
  </si>
  <si>
    <t>PLO. 6</t>
  </si>
  <si>
    <t>PLO. 7</t>
  </si>
  <si>
    <t>นน.</t>
  </si>
  <si>
    <t>ร้อยละ</t>
  </si>
  <si>
    <t>PLO. 8</t>
  </si>
  <si>
    <t>PLO. 9</t>
  </si>
  <si>
    <t>PLO. 10</t>
  </si>
  <si>
    <t>รวมทุก PLO</t>
  </si>
  <si>
    <t>รวมแต่ละ PLO</t>
  </si>
  <si>
    <t xml:space="preserve">การพัฒนาบุคลิกภาพและวุฒิภาวะทางอารมณ์ </t>
  </si>
  <si>
    <t xml:space="preserve">การออกกำลังกายเพื่อสร้างเสริมสุขภาพ </t>
  </si>
  <si>
    <t>ลส.</t>
  </si>
  <si>
    <t>การพัฒนาบุคลิกภาพและวุฒิภาวะทางอารมณ์ (ปี157) (R-E)</t>
  </si>
  <si>
    <t>การออกกำลังกายเพื่อสร้างเสริมสุขภาพ (ปี 2 รุ่น 56/ปี 3 รุ่น 55)</t>
  </si>
  <si>
    <t>LLL: communication (ทักษะฟัง/พูด/อ่าน/เขียน)</t>
  </si>
  <si>
    <t>LLL: communication (ทักษะอ่าน/ เขียน)</t>
  </si>
  <si>
    <t>LLL: communication (ทักษะฟัง/พูด)</t>
  </si>
  <si>
    <t>LLL: communication (ทักษะเขียน)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</si>
</sst>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31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22"/>
      <scheme val="minor"/>
    </font>
    <font>
      <sz val="11"/>
      <color theme="1"/>
      <name val="Arial"/>
      <family val="2"/>
      <charset val="222"/>
      <scheme val="minor"/>
    </font>
    <font>
      <sz val="11"/>
      <color theme="1"/>
      <name val="Arial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  <charset val="222"/>
    </font>
    <font>
      <sz val="18"/>
      <color rgb="FF00000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2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20"/>
      <name val="TH SarabunPSK"/>
      <family val="2"/>
    </font>
    <font>
      <sz val="16"/>
      <name val="TH SarabunPSK"/>
      <family val="2"/>
    </font>
    <font>
      <b/>
      <sz val="22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b/>
      <sz val="26"/>
      <color rgb="FFFF0000"/>
      <name val="TH SarabunPSK"/>
      <family val="2"/>
    </font>
    <font>
      <sz val="20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  <charset val="222"/>
    </font>
    <font>
      <b/>
      <sz val="16"/>
      <color rgb="FFFF0000"/>
      <name val="TH SarabunPSK"/>
      <family val="2"/>
    </font>
    <font>
      <sz val="10"/>
      <color rgb="FF000000"/>
      <name val="Arial"/>
      <family val="2"/>
      <scheme val="minor"/>
    </font>
    <font>
      <sz val="8"/>
      <name val="Arial"/>
      <family val="2"/>
      <scheme val="minor"/>
    </font>
    <font>
      <sz val="10"/>
      <color rgb="FF000000"/>
      <name val="TH SarabunPSK"/>
      <family val="2"/>
    </font>
    <font>
      <b/>
      <sz val="20"/>
      <color rgb="FF000000"/>
      <name val="TH SarabunPSK"/>
      <family val="2"/>
    </font>
    <font>
      <b/>
      <u/>
      <sz val="16"/>
      <name val="TH SarabunPSK"/>
      <family val="2"/>
    </font>
    <font>
      <b/>
      <sz val="16"/>
      <color theme="0"/>
      <name val="TH SarabunPSK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BDBDB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40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1"/>
    <xf numFmtId="0" fontId="2" fillId="0" borderId="1"/>
    <xf numFmtId="0" fontId="25" fillId="0" borderId="1"/>
    <xf numFmtId="0" fontId="1" fillId="0" borderId="1"/>
    <xf numFmtId="0" fontId="1" fillId="0" borderId="1"/>
  </cellStyleXfs>
  <cellXfs count="927">
    <xf numFmtId="0" fontId="0" fillId="0" borderId="0" xfId="0"/>
    <xf numFmtId="0" fontId="4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13" borderId="7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10" borderId="7" xfId="0" applyFont="1" applyFill="1" applyBorder="1" applyAlignment="1">
      <alignment horizontal="center"/>
    </xf>
    <xf numFmtId="0" fontId="8" fillId="11" borderId="7" xfId="0" applyFont="1" applyFill="1" applyBorder="1" applyAlignment="1">
      <alignment horizontal="center"/>
    </xf>
    <xf numFmtId="0" fontId="8" fillId="12" borderId="7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16" fillId="0" borderId="2" xfId="0" applyFont="1" applyBorder="1"/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top"/>
    </xf>
    <xf numFmtId="0" fontId="18" fillId="10" borderId="2" xfId="0" applyFont="1" applyFill="1" applyBorder="1" applyAlignment="1">
      <alignment horizontal="center"/>
    </xf>
    <xf numFmtId="0" fontId="18" fillId="11" borderId="2" xfId="0" applyFont="1" applyFill="1" applyBorder="1" applyAlignment="1">
      <alignment horizontal="center"/>
    </xf>
    <xf numFmtId="0" fontId="18" fillId="12" borderId="2" xfId="0" applyFont="1" applyFill="1" applyBorder="1" applyAlignment="1">
      <alignment horizontal="center"/>
    </xf>
    <xf numFmtId="0" fontId="18" fillId="13" borderId="2" xfId="0" applyFont="1" applyFill="1" applyBorder="1" applyAlignment="1">
      <alignment horizontal="center"/>
    </xf>
    <xf numFmtId="0" fontId="18" fillId="14" borderId="2" xfId="0" applyFont="1" applyFill="1" applyBorder="1" applyAlignment="1">
      <alignment horizontal="center"/>
    </xf>
    <xf numFmtId="0" fontId="18" fillId="13" borderId="2" xfId="0" applyFont="1" applyFill="1" applyBorder="1" applyAlignment="1">
      <alignment horizontal="center" vertical="top"/>
    </xf>
    <xf numFmtId="0" fontId="18" fillId="0" borderId="2" xfId="0" applyFont="1" applyBorder="1" applyAlignment="1">
      <alignment horizontal="center"/>
    </xf>
    <xf numFmtId="0" fontId="12" fillId="0" borderId="2" xfId="0" applyFont="1" applyBorder="1" applyAlignment="1">
      <alignment vertical="top"/>
    </xf>
    <xf numFmtId="0" fontId="16" fillId="13" borderId="2" xfId="0" applyFont="1" applyFill="1" applyBorder="1" applyAlignment="1">
      <alignment horizontal="left" vertical="top" wrapText="1"/>
    </xf>
    <xf numFmtId="0" fontId="16" fillId="0" borderId="2" xfId="0" applyFont="1" applyBorder="1" applyAlignment="1">
      <alignment horizontal="center"/>
    </xf>
    <xf numFmtId="0" fontId="16" fillId="13" borderId="2" xfId="0" applyFont="1" applyFill="1" applyBorder="1" applyAlignment="1">
      <alignment horizontal="left" vertical="top"/>
    </xf>
    <xf numFmtId="0" fontId="18" fillId="18" borderId="2" xfId="0" applyFont="1" applyFill="1" applyBorder="1" applyAlignment="1">
      <alignment horizontal="left"/>
    </xf>
    <xf numFmtId="0" fontId="16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6" fillId="10" borderId="2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16" fillId="0" borderId="2" xfId="0" applyFont="1" applyBorder="1" applyAlignment="1">
      <alignment horizontal="center" vertical="top"/>
    </xf>
    <xf numFmtId="0" fontId="16" fillId="0" borderId="2" xfId="0" applyFont="1" applyBorder="1" applyAlignment="1">
      <alignment vertical="center"/>
    </xf>
    <xf numFmtId="0" fontId="16" fillId="14" borderId="2" xfId="0" applyFont="1" applyFill="1" applyBorder="1" applyAlignment="1">
      <alignment vertical="center"/>
    </xf>
    <xf numFmtId="0" fontId="16" fillId="11" borderId="2" xfId="0" applyFont="1" applyFill="1" applyBorder="1" applyAlignment="1">
      <alignment vertical="center"/>
    </xf>
    <xf numFmtId="0" fontId="16" fillId="12" borderId="2" xfId="0" applyFont="1" applyFill="1" applyBorder="1"/>
    <xf numFmtId="0" fontId="16" fillId="0" borderId="2" xfId="0" applyFont="1" applyBorder="1" applyAlignment="1">
      <alignment horizontal="left" vertical="top"/>
    </xf>
    <xf numFmtId="0" fontId="16" fillId="0" borderId="2" xfId="0" applyFont="1" applyBorder="1" applyAlignment="1">
      <alignment horizontal="center" vertical="center"/>
    </xf>
    <xf numFmtId="0" fontId="16" fillId="10" borderId="2" xfId="0" applyFont="1" applyFill="1" applyBorder="1" applyAlignment="1">
      <alignment horizontal="left" vertical="top"/>
    </xf>
    <xf numFmtId="0" fontId="16" fillId="14" borderId="2" xfId="0" applyFont="1" applyFill="1" applyBorder="1"/>
    <xf numFmtId="0" fontId="16" fillId="11" borderId="2" xfId="0" applyFont="1" applyFill="1" applyBorder="1"/>
    <xf numFmtId="0" fontId="16" fillId="14" borderId="2" xfId="0" applyFont="1" applyFill="1" applyBorder="1" applyAlignment="1">
      <alignment vertical="top"/>
    </xf>
    <xf numFmtId="0" fontId="16" fillId="0" borderId="2" xfId="0" applyFont="1" applyBorder="1" applyAlignment="1">
      <alignment vertical="top"/>
    </xf>
    <xf numFmtId="0" fontId="16" fillId="11" borderId="2" xfId="0" applyFont="1" applyFill="1" applyBorder="1" applyAlignment="1">
      <alignment vertical="top"/>
    </xf>
    <xf numFmtId="0" fontId="16" fillId="11" borderId="2" xfId="0" applyFont="1" applyFill="1" applyBorder="1" applyAlignment="1">
      <alignment horizontal="left" vertical="top" wrapText="1"/>
    </xf>
    <xf numFmtId="0" fontId="16" fillId="11" borderId="2" xfId="0" applyFont="1" applyFill="1" applyBorder="1" applyAlignment="1">
      <alignment horizontal="left" vertical="top"/>
    </xf>
    <xf numFmtId="0" fontId="16" fillId="11" borderId="2" xfId="0" applyFont="1" applyFill="1" applyBorder="1" applyAlignment="1">
      <alignment vertical="top" wrapText="1"/>
    </xf>
    <xf numFmtId="0" fontId="16" fillId="12" borderId="2" xfId="0" applyFont="1" applyFill="1" applyBorder="1" applyAlignment="1">
      <alignment vertical="top" wrapText="1"/>
    </xf>
    <xf numFmtId="0" fontId="16" fillId="12" borderId="2" xfId="0" applyFont="1" applyFill="1" applyBorder="1" applyAlignment="1">
      <alignment horizontal="left" vertical="top" wrapText="1"/>
    </xf>
    <xf numFmtId="0" fontId="18" fillId="19" borderId="2" xfId="0" applyFont="1" applyFill="1" applyBorder="1" applyAlignment="1">
      <alignment vertical="top"/>
    </xf>
    <xf numFmtId="0" fontId="16" fillId="17" borderId="2" xfId="0" applyFont="1" applyFill="1" applyBorder="1" applyAlignment="1">
      <alignment vertical="top"/>
    </xf>
    <xf numFmtId="0" fontId="4" fillId="0" borderId="1" xfId="2" applyFont="1"/>
    <xf numFmtId="0" fontId="4" fillId="0" borderId="1" xfId="2" applyFont="1" applyAlignment="1">
      <alignment vertical="top"/>
    </xf>
    <xf numFmtId="0" fontId="4" fillId="20" borderId="1" xfId="2" applyFont="1" applyFill="1"/>
    <xf numFmtId="0" fontId="20" fillId="0" borderId="2" xfId="0" applyFont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5" borderId="0" xfId="0" applyFont="1" applyFill="1"/>
    <xf numFmtId="0" fontId="4" fillId="20" borderId="0" xfId="0" applyFont="1" applyFill="1"/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0" fontId="4" fillId="17" borderId="0" xfId="0" applyFont="1" applyFill="1"/>
    <xf numFmtId="0" fontId="4" fillId="4" borderId="2" xfId="0" applyFont="1" applyFill="1" applyBorder="1" applyAlignment="1">
      <alignment horizontal="center" vertical="top"/>
    </xf>
    <xf numFmtId="0" fontId="4" fillId="4" borderId="0" xfId="0" applyFont="1" applyFill="1"/>
    <xf numFmtId="0" fontId="4" fillId="4" borderId="6" xfId="0" applyFont="1" applyFill="1" applyBorder="1" applyAlignment="1">
      <alignment vertical="top"/>
    </xf>
    <xf numFmtId="0" fontId="4" fillId="4" borderId="6" xfId="0" applyFont="1" applyFill="1" applyBorder="1" applyAlignment="1">
      <alignment vertical="top" wrapText="1"/>
    </xf>
    <xf numFmtId="0" fontId="2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8" fillId="0" borderId="2" xfId="0" applyFont="1" applyBorder="1" applyAlignment="1">
      <alignment vertical="top" wrapText="1"/>
    </xf>
    <xf numFmtId="0" fontId="8" fillId="0" borderId="0" xfId="0" applyFont="1"/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8" fillId="0" borderId="4" xfId="0" applyFont="1" applyBorder="1" applyAlignment="1">
      <alignment vertical="top" wrapText="1"/>
    </xf>
    <xf numFmtId="0" fontId="19" fillId="0" borderId="4" xfId="0" applyFont="1" applyBorder="1" applyAlignment="1">
      <alignment wrapText="1"/>
    </xf>
    <xf numFmtId="0" fontId="19" fillId="0" borderId="4" xfId="0" applyFont="1" applyBorder="1"/>
    <xf numFmtId="0" fontId="19" fillId="0" borderId="2" xfId="0" applyFont="1" applyBorder="1"/>
    <xf numFmtId="0" fontId="19" fillId="0" borderId="0" xfId="0" applyFont="1"/>
    <xf numFmtId="0" fontId="16" fillId="0" borderId="3" xfId="0" applyFont="1" applyBorder="1"/>
    <xf numFmtId="0" fontId="18" fillId="0" borderId="2" xfId="0" applyFont="1" applyBorder="1" applyAlignment="1">
      <alignment horizontal="left" vertical="top"/>
    </xf>
    <xf numFmtId="0" fontId="8" fillId="0" borderId="7" xfId="2" applyFont="1" applyBorder="1" applyAlignment="1">
      <alignment horizontal="center"/>
    </xf>
    <xf numFmtId="0" fontId="4" fillId="0" borderId="2" xfId="2" applyFont="1" applyBorder="1"/>
    <xf numFmtId="0" fontId="4" fillId="20" borderId="4" xfId="2" applyFont="1" applyFill="1" applyBorder="1"/>
    <xf numFmtId="0" fontId="4" fillId="20" borderId="2" xfId="2" applyFont="1" applyFill="1" applyBorder="1"/>
    <xf numFmtId="0" fontId="8" fillId="0" borderId="2" xfId="2" applyFont="1" applyBorder="1" applyAlignment="1">
      <alignment horizontal="center"/>
    </xf>
    <xf numFmtId="0" fontId="8" fillId="0" borderId="7" xfId="2" applyFont="1" applyBorder="1" applyAlignment="1">
      <alignment horizontal="center" vertical="center"/>
    </xf>
    <xf numFmtId="0" fontId="8" fillId="13" borderId="7" xfId="2" applyFont="1" applyFill="1" applyBorder="1" applyAlignment="1">
      <alignment horizontal="center"/>
    </xf>
    <xf numFmtId="0" fontId="8" fillId="10" borderId="7" xfId="2" applyFont="1" applyFill="1" applyBorder="1" applyAlignment="1">
      <alignment horizontal="center"/>
    </xf>
    <xf numFmtId="0" fontId="8" fillId="11" borderId="7" xfId="2" applyFont="1" applyFill="1" applyBorder="1" applyAlignment="1">
      <alignment horizontal="center"/>
    </xf>
    <xf numFmtId="0" fontId="8" fillId="12" borderId="7" xfId="2" applyFont="1" applyFill="1" applyBorder="1" applyAlignment="1">
      <alignment horizontal="center"/>
    </xf>
    <xf numFmtId="0" fontId="14" fillId="0" borderId="9" xfId="2" applyFont="1" applyBorder="1" applyAlignment="1">
      <alignment vertical="top" wrapText="1"/>
    </xf>
    <xf numFmtId="0" fontId="8" fillId="10" borderId="7" xfId="2" applyFont="1" applyFill="1" applyBorder="1" applyAlignment="1">
      <alignment horizontal="center" vertical="center"/>
    </xf>
    <xf numFmtId="0" fontId="8" fillId="0" borderId="2" xfId="2" applyFont="1" applyBorder="1"/>
    <xf numFmtId="0" fontId="8" fillId="0" borderId="4" xfId="2" applyFont="1" applyBorder="1" applyAlignment="1">
      <alignment vertical="center"/>
    </xf>
    <xf numFmtId="0" fontId="8" fillId="0" borderId="4" xfId="2" applyFont="1" applyBorder="1"/>
    <xf numFmtId="0" fontId="8" fillId="0" borderId="1" xfId="2" applyFont="1" applyAlignment="1">
      <alignment vertical="center"/>
    </xf>
    <xf numFmtId="0" fontId="8" fillId="12" borderId="7" xfId="2" applyFont="1" applyFill="1" applyBorder="1" applyAlignment="1">
      <alignment horizontal="center" vertical="center"/>
    </xf>
    <xf numFmtId="0" fontId="8" fillId="0" borderId="1" xfId="2" applyFont="1"/>
    <xf numFmtId="0" fontId="8" fillId="20" borderId="4" xfId="2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0" fontId="16" fillId="0" borderId="0" xfId="0" applyFont="1"/>
    <xf numFmtId="0" fontId="4" fillId="6" borderId="0" xfId="0" applyFont="1" applyFill="1"/>
    <xf numFmtId="0" fontId="18" fillId="11" borderId="7" xfId="0" applyFont="1" applyFill="1" applyBorder="1" applyAlignment="1">
      <alignment horizontal="center"/>
    </xf>
    <xf numFmtId="0" fontId="18" fillId="22" borderId="2" xfId="0" applyFont="1" applyFill="1" applyBorder="1" applyAlignment="1">
      <alignment horizontal="left"/>
    </xf>
    <xf numFmtId="0" fontId="16" fillId="17" borderId="2" xfId="0" applyFont="1" applyFill="1" applyBorder="1"/>
    <xf numFmtId="0" fontId="16" fillId="0" borderId="4" xfId="0" applyFont="1" applyBorder="1" applyAlignment="1">
      <alignment horizontal="center" vertical="center"/>
    </xf>
    <xf numFmtId="0" fontId="16" fillId="17" borderId="2" xfId="0" applyFont="1" applyFill="1" applyBorder="1" applyAlignment="1">
      <alignment vertical="center"/>
    </xf>
    <xf numFmtId="0" fontId="16" fillId="0" borderId="4" xfId="0" applyFont="1" applyBorder="1" applyAlignment="1">
      <alignment horizontal="center"/>
    </xf>
    <xf numFmtId="0" fontId="18" fillId="23" borderId="2" xfId="0" applyFont="1" applyFill="1" applyBorder="1"/>
    <xf numFmtId="0" fontId="16" fillId="0" borderId="0" xfId="0" applyFont="1" applyAlignment="1">
      <alignment horizontal="center"/>
    </xf>
    <xf numFmtId="0" fontId="8" fillId="0" borderId="2" xfId="0" applyFont="1" applyBorder="1" applyAlignment="1">
      <alignment vertical="center"/>
    </xf>
    <xf numFmtId="0" fontId="22" fillId="0" borderId="2" xfId="0" applyFont="1" applyBorder="1" applyAlignment="1">
      <alignment horizontal="left" vertical="center" wrapText="1"/>
    </xf>
    <xf numFmtId="0" fontId="8" fillId="0" borderId="2" xfId="0" applyFont="1" applyBorder="1"/>
    <xf numFmtId="0" fontId="4" fillId="0" borderId="14" xfId="0" applyFont="1" applyBorder="1" applyAlignment="1">
      <alignment horizontal="center"/>
    </xf>
    <xf numFmtId="0" fontId="16" fillId="0" borderId="9" xfId="0" applyFont="1" applyBorder="1" applyAlignment="1">
      <alignment vertical="center"/>
    </xf>
    <xf numFmtId="0" fontId="24" fillId="0" borderId="0" xfId="0" applyFont="1"/>
    <xf numFmtId="0" fontId="21" fillId="0" borderId="9" xfId="0" applyFont="1" applyBorder="1" applyAlignment="1">
      <alignment vertical="top" wrapText="1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8" fillId="0" borderId="0" xfId="0" applyFont="1"/>
    <xf numFmtId="0" fontId="16" fillId="0" borderId="3" xfId="0" applyFont="1" applyBorder="1" applyAlignment="1">
      <alignment horizontal="center"/>
    </xf>
    <xf numFmtId="0" fontId="8" fillId="0" borderId="3" xfId="2" applyFont="1" applyBorder="1" applyAlignment="1">
      <alignment horizontal="center" vertical="top"/>
    </xf>
    <xf numFmtId="0" fontId="8" fillId="0" borderId="9" xfId="2" applyFont="1" applyBorder="1" applyAlignment="1">
      <alignment horizontal="center" vertical="top"/>
    </xf>
    <xf numFmtId="0" fontId="8" fillId="0" borderId="2" xfId="2" applyFont="1" applyBorder="1" applyAlignment="1">
      <alignment horizontal="center" vertical="top"/>
    </xf>
    <xf numFmtId="0" fontId="16" fillId="0" borderId="3" xfId="0" applyFont="1" applyBorder="1" applyAlignment="1">
      <alignment vertical="top"/>
    </xf>
    <xf numFmtId="0" fontId="16" fillId="0" borderId="3" xfId="0" applyFont="1" applyBorder="1" applyAlignment="1">
      <alignment horizontal="left" vertical="top"/>
    </xf>
    <xf numFmtId="0" fontId="16" fillId="0" borderId="1" xfId="0" applyFont="1" applyBorder="1" applyAlignment="1">
      <alignment vertical="top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vertical="top"/>
    </xf>
    <xf numFmtId="0" fontId="16" fillId="0" borderId="1" xfId="0" applyFont="1" applyBorder="1"/>
    <xf numFmtId="0" fontId="16" fillId="0" borderId="4" xfId="0" applyFont="1" applyBorder="1"/>
    <xf numFmtId="0" fontId="16" fillId="0" borderId="4" xfId="0" applyFont="1" applyBorder="1" applyAlignment="1">
      <alignment vertical="top" wrapText="1"/>
    </xf>
    <xf numFmtId="0" fontId="16" fillId="0" borderId="13" xfId="0" applyFont="1" applyBorder="1"/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16" fillId="0" borderId="4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center" vertical="top"/>
    </xf>
    <xf numFmtId="0" fontId="18" fillId="15" borderId="2" xfId="0" applyFont="1" applyFill="1" applyBorder="1" applyAlignment="1">
      <alignment horizontal="center"/>
    </xf>
    <xf numFmtId="0" fontId="18" fillId="0" borderId="3" xfId="0" applyFont="1" applyBorder="1" applyAlignment="1">
      <alignment horizontal="center" vertical="center"/>
    </xf>
    <xf numFmtId="0" fontId="8" fillId="13" borderId="2" xfId="0" applyFont="1" applyFill="1" applyBorder="1" applyAlignment="1">
      <alignment horizontal="center"/>
    </xf>
    <xf numFmtId="0" fontId="11" fillId="0" borderId="3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18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top" wrapText="1"/>
    </xf>
    <xf numFmtId="0" fontId="16" fillId="0" borderId="9" xfId="0" applyFont="1" applyBorder="1" applyAlignment="1">
      <alignment vertical="top" wrapText="1"/>
    </xf>
    <xf numFmtId="0" fontId="16" fillId="0" borderId="9" xfId="0" applyFont="1" applyBorder="1"/>
    <xf numFmtId="0" fontId="18" fillId="0" borderId="3" xfId="0" applyFont="1" applyBorder="1" applyAlignment="1">
      <alignment vertical="top" wrapText="1"/>
    </xf>
    <xf numFmtId="0" fontId="18" fillId="0" borderId="9" xfId="0" applyFont="1" applyBorder="1" applyAlignment="1">
      <alignment vertical="top" wrapText="1"/>
    </xf>
    <xf numFmtId="0" fontId="4" fillId="0" borderId="9" xfId="0" applyFont="1" applyBorder="1"/>
    <xf numFmtId="0" fontId="4" fillId="0" borderId="9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top" wrapText="1"/>
    </xf>
    <xf numFmtId="0" fontId="14" fillId="0" borderId="9" xfId="2" applyFont="1" applyBorder="1" applyAlignment="1">
      <alignment horizontal="left" vertical="top" wrapText="1"/>
    </xf>
    <xf numFmtId="0" fontId="8" fillId="0" borderId="9" xfId="2" applyFont="1" applyBorder="1"/>
    <xf numFmtId="0" fontId="4" fillId="0" borderId="9" xfId="2" applyFont="1" applyBorder="1"/>
    <xf numFmtId="0" fontId="10" fillId="0" borderId="9" xfId="0" applyFont="1" applyBorder="1" applyAlignment="1">
      <alignment vertical="top" wrapText="1"/>
    </xf>
    <xf numFmtId="0" fontId="4" fillId="0" borderId="3" xfId="0" applyFont="1" applyBorder="1"/>
    <xf numFmtId="0" fontId="8" fillId="0" borderId="9" xfId="0" applyFont="1" applyBorder="1"/>
    <xf numFmtId="0" fontId="19" fillId="0" borderId="9" xfId="0" applyFont="1" applyBorder="1"/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16" fillId="14" borderId="2" xfId="0" applyFont="1" applyFill="1" applyBorder="1" applyAlignment="1">
      <alignment vertical="top" wrapText="1"/>
    </xf>
    <xf numFmtId="0" fontId="8" fillId="24" borderId="2" xfId="0" applyFont="1" applyFill="1" applyBorder="1" applyAlignment="1">
      <alignment horizontal="left"/>
    </xf>
    <xf numFmtId="0" fontId="16" fillId="24" borderId="4" xfId="0" applyFont="1" applyFill="1" applyBorder="1" applyAlignment="1">
      <alignment horizontal="center" vertical="center"/>
    </xf>
    <xf numFmtId="0" fontId="16" fillId="24" borderId="4" xfId="0" applyFont="1" applyFill="1" applyBorder="1" applyAlignment="1">
      <alignment horizontal="left" vertical="center"/>
    </xf>
    <xf numFmtId="0" fontId="16" fillId="15" borderId="2" xfId="0" applyFont="1" applyFill="1" applyBorder="1" applyAlignment="1">
      <alignment vertical="top" wrapText="1"/>
    </xf>
    <xf numFmtId="0" fontId="8" fillId="24" borderId="4" xfId="0" applyFont="1" applyFill="1" applyBorder="1"/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 vertical="top"/>
    </xf>
    <xf numFmtId="0" fontId="4" fillId="0" borderId="3" xfId="2" applyFont="1" applyBorder="1" applyAlignment="1">
      <alignment vertical="top"/>
    </xf>
    <xf numFmtId="0" fontId="8" fillId="20" borderId="4" xfId="2" applyFont="1" applyFill="1" applyBorder="1" applyAlignment="1">
      <alignment horizontal="right"/>
    </xf>
    <xf numFmtId="0" fontId="8" fillId="24" borderId="2" xfId="2" applyFont="1" applyFill="1" applyBorder="1" applyAlignment="1">
      <alignment horizontal="left"/>
    </xf>
    <xf numFmtId="0" fontId="18" fillId="0" borderId="2" xfId="2" applyFont="1" applyBorder="1" applyAlignment="1">
      <alignment horizontal="center" vertical="center"/>
    </xf>
    <xf numFmtId="0" fontId="16" fillId="0" borderId="1" xfId="2" applyFont="1"/>
    <xf numFmtId="0" fontId="4" fillId="13" borderId="3" xfId="2" applyFont="1" applyFill="1" applyBorder="1" applyAlignment="1">
      <alignment vertical="top" wrapText="1"/>
    </xf>
    <xf numFmtId="0" fontId="8" fillId="24" borderId="2" xfId="2" applyFont="1" applyFill="1" applyBorder="1" applyAlignment="1">
      <alignment vertical="center"/>
    </xf>
    <xf numFmtId="0" fontId="8" fillId="10" borderId="7" xfId="2" applyFont="1" applyFill="1" applyBorder="1" applyAlignment="1">
      <alignment horizontal="left" vertical="center"/>
    </xf>
    <xf numFmtId="0" fontId="8" fillId="24" borderId="7" xfId="2" applyFont="1" applyFill="1" applyBorder="1" applyAlignment="1">
      <alignment horizontal="left" vertical="center"/>
    </xf>
    <xf numFmtId="0" fontId="8" fillId="14" borderId="3" xfId="2" applyFont="1" applyFill="1" applyBorder="1" applyAlignment="1">
      <alignment vertical="top" wrapText="1"/>
    </xf>
    <xf numFmtId="0" fontId="8" fillId="14" borderId="2" xfId="2" applyFont="1" applyFill="1" applyBorder="1" applyAlignment="1">
      <alignment vertical="top" wrapText="1"/>
    </xf>
    <xf numFmtId="0" fontId="8" fillId="0" borderId="14" xfId="2" applyFont="1" applyBorder="1" applyAlignment="1">
      <alignment horizontal="left" vertical="center" wrapText="1"/>
    </xf>
    <xf numFmtId="0" fontId="8" fillId="0" borderId="14" xfId="2" applyFont="1" applyBorder="1" applyAlignment="1">
      <alignment horizontal="center" vertical="center"/>
    </xf>
    <xf numFmtId="0" fontId="8" fillId="0" borderId="14" xfId="2" applyFont="1" applyBorder="1" applyAlignment="1">
      <alignment horizontal="left" vertical="top" wrapText="1"/>
    </xf>
    <xf numFmtId="0" fontId="8" fillId="0" borderId="14" xfId="2" applyFont="1" applyBorder="1" applyAlignment="1">
      <alignment horizontal="center" vertical="top"/>
    </xf>
    <xf numFmtId="0" fontId="8" fillId="11" borderId="2" xfId="2" applyFont="1" applyFill="1" applyBorder="1" applyAlignment="1">
      <alignment vertical="top" wrapText="1"/>
    </xf>
    <xf numFmtId="0" fontId="8" fillId="24" borderId="2" xfId="2" applyFont="1" applyFill="1" applyBorder="1" applyAlignment="1">
      <alignment horizontal="left" vertical="center"/>
    </xf>
    <xf numFmtId="0" fontId="8" fillId="24" borderId="2" xfId="2" applyFont="1" applyFill="1" applyBorder="1" applyAlignment="1">
      <alignment horizontal="left" vertical="top"/>
    </xf>
    <xf numFmtId="0" fontId="8" fillId="12" borderId="2" xfId="2" applyFont="1" applyFill="1" applyBorder="1" applyAlignment="1">
      <alignment vertical="top" wrapText="1"/>
    </xf>
    <xf numFmtId="0" fontId="8" fillId="12" borderId="3" xfId="2" applyFont="1" applyFill="1" applyBorder="1" applyAlignment="1">
      <alignment vertical="top" wrapText="1"/>
    </xf>
    <xf numFmtId="0" fontId="8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12" fillId="13" borderId="2" xfId="0" applyFont="1" applyFill="1" applyBorder="1" applyAlignment="1">
      <alignment vertical="top" wrapText="1"/>
    </xf>
    <xf numFmtId="0" fontId="12" fillId="13" borderId="2" xfId="0" applyFont="1" applyFill="1" applyBorder="1" applyAlignment="1">
      <alignment vertical="top"/>
    </xf>
    <xf numFmtId="0" fontId="4" fillId="13" borderId="2" xfId="0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/>
    </xf>
    <xf numFmtId="0" fontId="8" fillId="14" borderId="7" xfId="0" applyFont="1" applyFill="1" applyBorder="1" applyAlignment="1">
      <alignment horizontal="center"/>
    </xf>
    <xf numFmtId="0" fontId="8" fillId="24" borderId="4" xfId="0" applyFont="1" applyFill="1" applyBorder="1" applyAlignment="1">
      <alignment horizontal="left" vertical="center"/>
    </xf>
    <xf numFmtId="0" fontId="4" fillId="24" borderId="4" xfId="0" applyFont="1" applyFill="1" applyBorder="1"/>
    <xf numFmtId="0" fontId="8" fillId="15" borderId="7" xfId="0" applyFont="1" applyFill="1" applyBorder="1" applyAlignment="1">
      <alignment horizontal="center"/>
    </xf>
    <xf numFmtId="0" fontId="4" fillId="15" borderId="4" xfId="0" applyFont="1" applyFill="1" applyBorder="1"/>
    <xf numFmtId="0" fontId="12" fillId="15" borderId="9" xfId="0" applyFont="1" applyFill="1" applyBorder="1" applyAlignment="1">
      <alignment vertical="top" wrapText="1"/>
    </xf>
    <xf numFmtId="0" fontId="12" fillId="14" borderId="2" xfId="0" applyFont="1" applyFill="1" applyBorder="1" applyAlignment="1">
      <alignment vertical="top"/>
    </xf>
    <xf numFmtId="0" fontId="4" fillId="0" borderId="3" xfId="2" applyFont="1" applyBorder="1" applyAlignment="1">
      <alignment horizontal="left" vertical="center"/>
    </xf>
    <xf numFmtId="0" fontId="4" fillId="13" borderId="2" xfId="2" applyFont="1" applyFill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/>
    </xf>
    <xf numFmtId="0" fontId="8" fillId="13" borderId="7" xfId="2" applyFont="1" applyFill="1" applyBorder="1" applyAlignment="1">
      <alignment horizontal="left" vertical="center"/>
    </xf>
    <xf numFmtId="0" fontId="8" fillId="0" borderId="7" xfId="2" applyFont="1" applyBorder="1" applyAlignment="1">
      <alignment horizontal="left" vertical="center"/>
    </xf>
    <xf numFmtId="0" fontId="8" fillId="11" borderId="7" xfId="2" applyFont="1" applyFill="1" applyBorder="1" applyAlignment="1">
      <alignment horizontal="left" vertical="center"/>
    </xf>
    <xf numFmtId="0" fontId="8" fillId="12" borderId="7" xfId="2" applyFont="1" applyFill="1" applyBorder="1" applyAlignment="1">
      <alignment horizontal="left" vertical="center"/>
    </xf>
    <xf numFmtId="0" fontId="18" fillId="0" borderId="9" xfId="0" applyFont="1" applyBorder="1" applyAlignment="1">
      <alignment horizontal="left" vertical="center" wrapText="1"/>
    </xf>
    <xf numFmtId="0" fontId="4" fillId="0" borderId="1" xfId="2" applyFont="1" applyAlignment="1">
      <alignment horizontal="left" vertical="center"/>
    </xf>
    <xf numFmtId="0" fontId="4" fillId="13" borderId="3" xfId="2" applyFont="1" applyFill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4" fillId="12" borderId="4" xfId="0" applyFont="1" applyFill="1" applyBorder="1"/>
    <xf numFmtId="0" fontId="4" fillId="12" borderId="2" xfId="0" applyFont="1" applyFill="1" applyBorder="1"/>
    <xf numFmtId="0" fontId="11" fillId="12" borderId="2" xfId="0" applyFont="1" applyFill="1" applyBorder="1" applyAlignment="1">
      <alignment vertical="top"/>
    </xf>
    <xf numFmtId="0" fontId="11" fillId="12" borderId="9" xfId="0" applyFont="1" applyFill="1" applyBorder="1" applyAlignment="1">
      <alignment vertical="top" wrapText="1"/>
    </xf>
    <xf numFmtId="0" fontId="11" fillId="12" borderId="2" xfId="0" applyFont="1" applyFill="1" applyBorder="1" applyAlignment="1">
      <alignment vertical="top" wrapText="1"/>
    </xf>
    <xf numFmtId="0" fontId="8" fillId="12" borderId="2" xfId="0" applyFont="1" applyFill="1" applyBorder="1" applyAlignment="1">
      <alignment horizontal="center"/>
    </xf>
    <xf numFmtId="0" fontId="18" fillId="24" borderId="4" xfId="0" applyFont="1" applyFill="1" applyBorder="1" applyAlignment="1">
      <alignment vertical="top"/>
    </xf>
    <xf numFmtId="0" fontId="18" fillId="24" borderId="2" xfId="0" applyFont="1" applyFill="1" applyBorder="1" applyAlignment="1">
      <alignment vertical="top"/>
    </xf>
    <xf numFmtId="0" fontId="16" fillId="0" borderId="7" xfId="0" applyFont="1" applyBorder="1" applyAlignment="1">
      <alignment vertical="top"/>
    </xf>
    <xf numFmtId="0" fontId="18" fillId="13" borderId="7" xfId="0" applyFont="1" applyFill="1" applyBorder="1" applyAlignment="1">
      <alignment horizontal="center"/>
    </xf>
    <xf numFmtId="0" fontId="18" fillId="10" borderId="7" xfId="0" applyFont="1" applyFill="1" applyBorder="1" applyAlignment="1">
      <alignment horizontal="center"/>
    </xf>
    <xf numFmtId="0" fontId="18" fillId="12" borderId="7" xfId="0" applyFont="1" applyFill="1" applyBorder="1" applyAlignment="1">
      <alignment horizontal="center"/>
    </xf>
    <xf numFmtId="0" fontId="18" fillId="0" borderId="2" xfId="0" applyFont="1" applyBorder="1" applyAlignment="1">
      <alignment horizontal="center" vertical="top" wrapText="1"/>
    </xf>
    <xf numFmtId="0" fontId="16" fillId="0" borderId="4" xfId="0" applyFont="1" applyBorder="1" applyAlignment="1">
      <alignment vertical="center"/>
    </xf>
    <xf numFmtId="0" fontId="16" fillId="0" borderId="4" xfId="0" applyFont="1" applyBorder="1" applyAlignment="1">
      <alignment horizontal="center" vertical="top"/>
    </xf>
    <xf numFmtId="0" fontId="18" fillId="10" borderId="2" xfId="0" applyFont="1" applyFill="1" applyBorder="1" applyAlignment="1">
      <alignment horizontal="center" vertical="top" wrapText="1"/>
    </xf>
    <xf numFmtId="0" fontId="18" fillId="24" borderId="7" xfId="0" applyFont="1" applyFill="1" applyBorder="1" applyAlignment="1">
      <alignment horizontal="left"/>
    </xf>
    <xf numFmtId="0" fontId="18" fillId="15" borderId="7" xfId="0" applyFont="1" applyFill="1" applyBorder="1" applyAlignment="1">
      <alignment horizontal="center"/>
    </xf>
    <xf numFmtId="0" fontId="18" fillId="15" borderId="2" xfId="0" applyFont="1" applyFill="1" applyBorder="1" applyAlignment="1">
      <alignment horizontal="center" vertical="top" wrapText="1"/>
    </xf>
    <xf numFmtId="0" fontId="16" fillId="15" borderId="4" xfId="0" applyFont="1" applyFill="1" applyBorder="1" applyAlignment="1">
      <alignment vertical="top" wrapText="1"/>
    </xf>
    <xf numFmtId="0" fontId="18" fillId="0" borderId="2" xfId="0" applyFont="1" applyBorder="1" applyAlignment="1">
      <alignment horizontal="left" vertical="center"/>
    </xf>
    <xf numFmtId="0" fontId="18" fillId="24" borderId="2" xfId="0" applyFont="1" applyFill="1" applyBorder="1" applyAlignment="1">
      <alignment horizontal="left"/>
    </xf>
    <xf numFmtId="0" fontId="18" fillId="0" borderId="4" xfId="0" applyFont="1" applyBorder="1" applyAlignment="1">
      <alignment horizontal="right" vertical="center"/>
    </xf>
    <xf numFmtId="0" fontId="18" fillId="0" borderId="4" xfId="0" applyFont="1" applyBorder="1" applyAlignment="1">
      <alignment horizontal="center" vertical="center"/>
    </xf>
    <xf numFmtId="0" fontId="8" fillId="24" borderId="5" xfId="0" applyFont="1" applyFill="1" applyBorder="1" applyAlignment="1">
      <alignment horizontal="left"/>
    </xf>
    <xf numFmtId="0" fontId="9" fillId="0" borderId="5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/>
    </xf>
    <xf numFmtId="0" fontId="9" fillId="0" borderId="5" xfId="0" applyFont="1" applyBorder="1" applyAlignment="1">
      <alignment wrapText="1"/>
    </xf>
    <xf numFmtId="0" fontId="4" fillId="0" borderId="5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top"/>
    </xf>
    <xf numFmtId="0" fontId="9" fillId="13" borderId="3" xfId="0" applyFont="1" applyFill="1" applyBorder="1" applyAlignment="1">
      <alignment vertical="top" wrapText="1"/>
    </xf>
    <xf numFmtId="0" fontId="4" fillId="10" borderId="3" xfId="0" applyFont="1" applyFill="1" applyBorder="1" applyAlignment="1">
      <alignment vertical="center" wrapText="1"/>
    </xf>
    <xf numFmtId="0" fontId="8" fillId="24" borderId="4" xfId="0" applyFont="1" applyFill="1" applyBorder="1" applyAlignment="1">
      <alignment vertical="center"/>
    </xf>
    <xf numFmtId="0" fontId="4" fillId="11" borderId="3" xfId="0" applyFont="1" applyFill="1" applyBorder="1" applyAlignment="1">
      <alignment vertical="top" wrapText="1"/>
    </xf>
    <xf numFmtId="0" fontId="4" fillId="12" borderId="3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right"/>
    </xf>
    <xf numFmtId="0" fontId="8" fillId="24" borderId="0" xfId="0" applyFont="1" applyFill="1"/>
    <xf numFmtId="0" fontId="4" fillId="13" borderId="2" xfId="0" applyFont="1" applyFill="1" applyBorder="1" applyAlignment="1">
      <alignment horizontal="left"/>
    </xf>
    <xf numFmtId="0" fontId="4" fillId="11" borderId="2" xfId="0" applyFont="1" applyFill="1" applyBorder="1"/>
    <xf numFmtId="0" fontId="8" fillId="0" borderId="3" xfId="0" applyFont="1" applyBorder="1"/>
    <xf numFmtId="0" fontId="18" fillId="0" borderId="2" xfId="0" applyFont="1" applyBorder="1" applyAlignment="1">
      <alignment vertical="top"/>
    </xf>
    <xf numFmtId="0" fontId="18" fillId="0" borderId="2" xfId="0" applyFont="1" applyBorder="1"/>
    <xf numFmtId="0" fontId="4" fillId="0" borderId="2" xfId="2" applyFont="1" applyBorder="1" applyAlignment="1">
      <alignment horizontal="center" vertical="center"/>
    </xf>
    <xf numFmtId="0" fontId="11" fillId="24" borderId="2" xfId="0" applyFont="1" applyFill="1" applyBorder="1" applyAlignment="1">
      <alignment horizontal="right"/>
    </xf>
    <xf numFmtId="0" fontId="18" fillId="25" borderId="2" xfId="0" applyFont="1" applyFill="1" applyBorder="1" applyAlignment="1">
      <alignment vertical="top"/>
    </xf>
    <xf numFmtId="0" fontId="18" fillId="24" borderId="2" xfId="0" applyFont="1" applyFill="1" applyBorder="1" applyAlignment="1">
      <alignment horizontal="left" vertical="top" wrapText="1"/>
    </xf>
    <xf numFmtId="0" fontId="18" fillId="24" borderId="2" xfId="0" applyFont="1" applyFill="1" applyBorder="1" applyAlignment="1">
      <alignment horizontal="center"/>
    </xf>
    <xf numFmtId="0" fontId="18" fillId="24" borderId="2" xfId="0" applyFont="1" applyFill="1" applyBorder="1" applyAlignment="1">
      <alignment horizontal="right"/>
    </xf>
    <xf numFmtId="0" fontId="8" fillId="24" borderId="4" xfId="0" applyFont="1" applyFill="1" applyBorder="1" applyAlignment="1">
      <alignment horizontal="center"/>
    </xf>
    <xf numFmtId="0" fontId="16" fillId="24" borderId="4" xfId="0" applyFont="1" applyFill="1" applyBorder="1" applyAlignment="1">
      <alignment horizontal="center"/>
    </xf>
    <xf numFmtId="0" fontId="4" fillId="24" borderId="2" xfId="0" applyFont="1" applyFill="1" applyBorder="1"/>
    <xf numFmtId="0" fontId="4" fillId="24" borderId="2" xfId="0" applyFont="1" applyFill="1" applyBorder="1" applyAlignment="1">
      <alignment horizontal="center"/>
    </xf>
    <xf numFmtId="0" fontId="8" fillId="24" borderId="2" xfId="0" applyFont="1" applyFill="1" applyBorder="1" applyAlignment="1">
      <alignment horizontal="center"/>
    </xf>
    <xf numFmtId="0" fontId="8" fillId="24" borderId="7" xfId="0" applyFont="1" applyFill="1" applyBorder="1" applyAlignment="1">
      <alignment horizontal="left"/>
    </xf>
    <xf numFmtId="0" fontId="28" fillId="24" borderId="7" xfId="0" applyFont="1" applyFill="1" applyBorder="1" applyAlignment="1">
      <alignment horizontal="left" wrapText="1"/>
    </xf>
    <xf numFmtId="0" fontId="8" fillId="24" borderId="7" xfId="2" applyFont="1" applyFill="1" applyBorder="1" applyAlignment="1">
      <alignment horizontal="left"/>
    </xf>
    <xf numFmtId="0" fontId="16" fillId="24" borderId="4" xfId="0" applyFont="1" applyFill="1" applyBorder="1"/>
    <xf numFmtId="0" fontId="18" fillId="24" borderId="2" xfId="0" applyFont="1" applyFill="1" applyBorder="1"/>
    <xf numFmtId="0" fontId="16" fillId="0" borderId="13" xfId="0" applyFont="1" applyBorder="1" applyAlignment="1">
      <alignment horizontal="center"/>
    </xf>
    <xf numFmtId="0" fontId="18" fillId="24" borderId="2" xfId="0" applyFont="1" applyFill="1" applyBorder="1" applyAlignment="1">
      <alignment horizontal="left" wrapText="1"/>
    </xf>
    <xf numFmtId="0" fontId="23" fillId="24" borderId="4" xfId="0" applyFont="1" applyFill="1" applyBorder="1" applyAlignment="1">
      <alignment horizontal="center" vertical="center"/>
    </xf>
    <xf numFmtId="0" fontId="8" fillId="24" borderId="7" xfId="0" applyFont="1" applyFill="1" applyBorder="1" applyAlignment="1">
      <alignment horizontal="center"/>
    </xf>
    <xf numFmtId="0" fontId="14" fillId="24" borderId="2" xfId="0" applyFont="1" applyFill="1" applyBorder="1" applyAlignment="1">
      <alignment horizontal="left" vertical="top" wrapText="1"/>
    </xf>
    <xf numFmtId="0" fontId="4" fillId="0" borderId="13" xfId="0" applyFont="1" applyBorder="1" applyAlignment="1">
      <alignment wrapText="1"/>
    </xf>
    <xf numFmtId="0" fontId="4" fillId="0" borderId="13" xfId="0" applyFont="1" applyBorder="1"/>
    <xf numFmtId="0" fontId="4" fillId="12" borderId="3" xfId="0" applyFont="1" applyFill="1" applyBorder="1"/>
    <xf numFmtId="0" fontId="8" fillId="12" borderId="9" xfId="0" applyFont="1" applyFill="1" applyBorder="1" applyAlignment="1">
      <alignment horizontal="center"/>
    </xf>
    <xf numFmtId="0" fontId="8" fillId="24" borderId="2" xfId="0" applyFont="1" applyFill="1" applyBorder="1" applyAlignment="1">
      <alignment wrapText="1"/>
    </xf>
    <xf numFmtId="0" fontId="18" fillId="0" borderId="3" xfId="3" applyFont="1" applyBorder="1" applyAlignment="1">
      <alignment vertical="center" wrapText="1"/>
    </xf>
    <xf numFmtId="0" fontId="18" fillId="0" borderId="9" xfId="3" applyFont="1" applyBorder="1" applyAlignment="1">
      <alignment vertical="center" wrapText="1"/>
    </xf>
    <xf numFmtId="0" fontId="16" fillId="0" borderId="1" xfId="3" applyFont="1"/>
    <xf numFmtId="0" fontId="18" fillId="0" borderId="2" xfId="3" applyFont="1" applyBorder="1" applyAlignment="1">
      <alignment horizontal="center" vertical="center"/>
    </xf>
    <xf numFmtId="0" fontId="18" fillId="13" borderId="7" xfId="3" applyFont="1" applyFill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10" borderId="7" xfId="3" applyFont="1" applyFill="1" applyBorder="1" applyAlignment="1">
      <alignment horizontal="center"/>
    </xf>
    <xf numFmtId="0" fontId="18" fillId="11" borderId="7" xfId="3" applyFont="1" applyFill="1" applyBorder="1" applyAlignment="1">
      <alignment horizontal="center"/>
    </xf>
    <xf numFmtId="0" fontId="18" fillId="12" borderId="7" xfId="3" applyFont="1" applyFill="1" applyBorder="1" applyAlignment="1">
      <alignment horizontal="center"/>
    </xf>
    <xf numFmtId="0" fontId="16" fillId="0" borderId="2" xfId="3" applyFont="1" applyBorder="1" applyAlignment="1">
      <alignment vertical="center"/>
    </xf>
    <xf numFmtId="0" fontId="16" fillId="0" borderId="4" xfId="3" applyFont="1" applyBorder="1" applyAlignment="1">
      <alignment vertical="center"/>
    </xf>
    <xf numFmtId="0" fontId="16" fillId="0" borderId="9" xfId="3" applyFont="1" applyBorder="1" applyAlignment="1">
      <alignment vertical="center" wrapText="1"/>
    </xf>
    <xf numFmtId="0" fontId="16" fillId="0" borderId="4" xfId="3" applyFont="1" applyBorder="1" applyAlignment="1">
      <alignment vertical="center" wrapText="1"/>
    </xf>
    <xf numFmtId="0" fontId="16" fillId="0" borderId="2" xfId="3" applyFont="1" applyBorder="1" applyAlignment="1">
      <alignment horizontal="center" vertical="center"/>
    </xf>
    <xf numFmtId="0" fontId="16" fillId="0" borderId="9" xfId="3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4" xfId="3" applyFont="1" applyBorder="1" applyAlignment="1">
      <alignment horizontal="center" vertical="center"/>
    </xf>
    <xf numFmtId="0" fontId="16" fillId="0" borderId="0" xfId="0" applyFont="1" applyAlignment="1">
      <alignment vertical="top"/>
    </xf>
    <xf numFmtId="0" fontId="18" fillId="0" borderId="3" xfId="3" applyFont="1" applyBorder="1" applyAlignment="1">
      <alignment horizontal="center" vertical="center"/>
    </xf>
    <xf numFmtId="0" fontId="18" fillId="13" borderId="7" xfId="3" applyFont="1" applyFill="1" applyBorder="1" applyAlignment="1">
      <alignment horizontal="center" vertical="center"/>
    </xf>
    <xf numFmtId="0" fontId="18" fillId="0" borderId="7" xfId="3" applyFont="1" applyBorder="1" applyAlignment="1">
      <alignment horizontal="center" vertical="center"/>
    </xf>
    <xf numFmtId="0" fontId="18" fillId="10" borderId="7" xfId="3" applyFont="1" applyFill="1" applyBorder="1" applyAlignment="1">
      <alignment horizontal="center" vertical="center"/>
    </xf>
    <xf numFmtId="0" fontId="18" fillId="11" borderId="7" xfId="3" applyFont="1" applyFill="1" applyBorder="1" applyAlignment="1">
      <alignment horizontal="center" vertical="center"/>
    </xf>
    <xf numFmtId="0" fontId="18" fillId="12" borderId="7" xfId="3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13" borderId="2" xfId="3" applyFont="1" applyFill="1" applyBorder="1" applyAlignment="1">
      <alignment vertical="center" wrapText="1"/>
    </xf>
    <xf numFmtId="0" fontId="18" fillId="13" borderId="2" xfId="3" applyFont="1" applyFill="1" applyBorder="1" applyAlignment="1">
      <alignment horizontal="center" vertical="center"/>
    </xf>
    <xf numFmtId="0" fontId="16" fillId="13" borderId="2" xfId="3" applyFont="1" applyFill="1" applyBorder="1" applyAlignment="1">
      <alignment vertical="center"/>
    </xf>
    <xf numFmtId="0" fontId="16" fillId="13" borderId="4" xfId="3" applyFont="1" applyFill="1" applyBorder="1" applyAlignment="1">
      <alignment vertical="center"/>
    </xf>
    <xf numFmtId="0" fontId="16" fillId="24" borderId="4" xfId="3" applyFont="1" applyFill="1" applyBorder="1" applyAlignment="1">
      <alignment vertical="center"/>
    </xf>
    <xf numFmtId="0" fontId="16" fillId="24" borderId="2" xfId="0" applyFont="1" applyFill="1" applyBorder="1" applyAlignment="1">
      <alignment horizontal="center" vertical="center"/>
    </xf>
    <xf numFmtId="0" fontId="18" fillId="24" borderId="2" xfId="0" applyFont="1" applyFill="1" applyBorder="1" applyAlignment="1">
      <alignment horizontal="left" vertical="center"/>
    </xf>
    <xf numFmtId="0" fontId="16" fillId="0" borderId="3" xfId="3" applyFont="1" applyBorder="1" applyAlignment="1">
      <alignment horizontal="left" vertical="center"/>
    </xf>
    <xf numFmtId="0" fontId="18" fillId="17" borderId="5" xfId="3" applyFont="1" applyFill="1" applyBorder="1" applyAlignment="1">
      <alignment vertical="top" wrapText="1"/>
    </xf>
    <xf numFmtId="0" fontId="18" fillId="17" borderId="6" xfId="3" applyFont="1" applyFill="1" applyBorder="1" applyAlignment="1">
      <alignment horizontal="center" vertical="top" wrapText="1"/>
    </xf>
    <xf numFmtId="0" fontId="18" fillId="17" borderId="6" xfId="3" applyFont="1" applyFill="1" applyBorder="1" applyAlignment="1">
      <alignment vertical="top" wrapText="1"/>
    </xf>
    <xf numFmtId="0" fontId="18" fillId="24" borderId="4" xfId="3" applyFont="1" applyFill="1" applyBorder="1" applyAlignment="1">
      <alignment vertical="center"/>
    </xf>
    <xf numFmtId="0" fontId="18" fillId="24" borderId="4" xfId="3" applyFont="1" applyFill="1" applyBorder="1" applyAlignment="1">
      <alignment horizontal="center" vertical="center"/>
    </xf>
    <xf numFmtId="0" fontId="16" fillId="0" borderId="4" xfId="3" applyFont="1" applyBorder="1" applyAlignment="1">
      <alignment horizontal="center" vertical="center" wrapText="1"/>
    </xf>
    <xf numFmtId="0" fontId="16" fillId="10" borderId="4" xfId="3" applyFont="1" applyFill="1" applyBorder="1" applyAlignment="1">
      <alignment vertical="center" wrapText="1"/>
    </xf>
    <xf numFmtId="0" fontId="18" fillId="0" borderId="2" xfId="3" applyFont="1" applyBorder="1" applyAlignment="1">
      <alignment vertical="center"/>
    </xf>
    <xf numFmtId="0" fontId="16" fillId="10" borderId="2" xfId="3" applyFont="1" applyFill="1" applyBorder="1" applyAlignment="1">
      <alignment vertical="center" wrapText="1"/>
    </xf>
    <xf numFmtId="0" fontId="16" fillId="12" borderId="4" xfId="3" applyFont="1" applyFill="1" applyBorder="1" applyAlignment="1">
      <alignment vertical="center" wrapText="1"/>
    </xf>
    <xf numFmtId="0" fontId="16" fillId="12" borderId="2" xfId="3" applyFont="1" applyFill="1" applyBorder="1" applyAlignment="1">
      <alignment vertical="center" wrapText="1"/>
    </xf>
    <xf numFmtId="0" fontId="16" fillId="0" borderId="2" xfId="0" applyFont="1" applyBorder="1" applyAlignment="1">
      <alignment horizontal="left"/>
    </xf>
    <xf numFmtId="0" fontId="16" fillId="0" borderId="6" xfId="0" applyFont="1" applyBorder="1" applyAlignment="1">
      <alignment horizontal="center"/>
    </xf>
    <xf numFmtId="0" fontId="16" fillId="0" borderId="4" xfId="0" applyFont="1" applyBorder="1" applyAlignment="1">
      <alignment horizontal="left" vertical="center"/>
    </xf>
    <xf numFmtId="0" fontId="18" fillId="8" borderId="2" xfId="0" applyFont="1" applyFill="1" applyBorder="1" applyAlignment="1">
      <alignment horizontal="center"/>
    </xf>
    <xf numFmtId="0" fontId="18" fillId="24" borderId="4" xfId="0" applyFont="1" applyFill="1" applyBorder="1" applyAlignment="1">
      <alignment horizontal="right"/>
    </xf>
    <xf numFmtId="0" fontId="18" fillId="24" borderId="4" xfId="0" applyFont="1" applyFill="1" applyBorder="1" applyAlignment="1">
      <alignment horizontal="center" vertical="center"/>
    </xf>
    <xf numFmtId="0" fontId="16" fillId="0" borderId="9" xfId="0" applyFont="1" applyBorder="1" applyAlignment="1">
      <alignment wrapText="1"/>
    </xf>
    <xf numFmtId="0" fontId="16" fillId="13" borderId="2" xfId="0" applyFont="1" applyFill="1" applyBorder="1" applyAlignment="1">
      <alignment horizontal="left"/>
    </xf>
    <xf numFmtId="0" fontId="8" fillId="21" borderId="2" xfId="2" applyFont="1" applyFill="1" applyBorder="1" applyAlignment="1">
      <alignment horizontal="left" vertical="center" wrapText="1"/>
    </xf>
    <xf numFmtId="0" fontId="16" fillId="10" borderId="2" xfId="0" applyFont="1" applyFill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6" fillId="12" borderId="4" xfId="0" applyFont="1" applyFill="1" applyBorder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16" fillId="0" borderId="5" xfId="0" applyFont="1" applyBorder="1"/>
    <xf numFmtId="0" fontId="16" fillId="21" borderId="5" xfId="0" applyFont="1" applyFill="1" applyBorder="1"/>
    <xf numFmtId="0" fontId="16" fillId="0" borderId="5" xfId="0" applyFont="1" applyBorder="1" applyAlignment="1">
      <alignment vertical="center" wrapText="1"/>
    </xf>
    <xf numFmtId="0" fontId="16" fillId="11" borderId="4" xfId="0" applyFont="1" applyFill="1" applyBorder="1" applyAlignment="1">
      <alignment horizontal="left" vertical="center"/>
    </xf>
    <xf numFmtId="0" fontId="18" fillId="0" borderId="4" xfId="0" applyFont="1" applyBorder="1" applyAlignment="1">
      <alignment horizontal="center" vertical="top"/>
    </xf>
    <xf numFmtId="0" fontId="16" fillId="0" borderId="9" xfId="0" applyFont="1" applyBorder="1" applyAlignment="1">
      <alignment vertical="top"/>
    </xf>
    <xf numFmtId="0" fontId="16" fillId="0" borderId="7" xfId="0" applyFont="1" applyBorder="1" applyAlignment="1">
      <alignment horizontal="left" vertical="top" wrapText="1"/>
    </xf>
    <xf numFmtId="0" fontId="16" fillId="0" borderId="4" xfId="0" applyFont="1" applyBorder="1" applyAlignment="1">
      <alignment vertical="top"/>
    </xf>
    <xf numFmtId="0" fontId="18" fillId="24" borderId="4" xfId="0" applyFont="1" applyFill="1" applyBorder="1" applyAlignment="1">
      <alignment horizontal="center"/>
    </xf>
    <xf numFmtId="0" fontId="16" fillId="0" borderId="5" xfId="0" applyFont="1" applyBorder="1" applyAlignment="1">
      <alignment horizontal="center" vertical="top" wrapText="1"/>
    </xf>
    <xf numFmtId="0" fontId="16" fillId="13" borderId="2" xfId="0" applyFont="1" applyFill="1" applyBorder="1" applyAlignment="1">
      <alignment vertical="top" wrapText="1"/>
    </xf>
    <xf numFmtId="0" fontId="16" fillId="13" borderId="7" xfId="0" applyFont="1" applyFill="1" applyBorder="1" applyAlignment="1">
      <alignment horizontal="left" vertical="top" wrapText="1"/>
    </xf>
    <xf numFmtId="0" fontId="16" fillId="11" borderId="4" xfId="0" applyFont="1" applyFill="1" applyBorder="1" applyAlignment="1">
      <alignment horizontal="left" vertical="top" wrapText="1"/>
    </xf>
    <xf numFmtId="0" fontId="16" fillId="11" borderId="2" xfId="0" applyFont="1" applyFill="1" applyBorder="1" applyAlignment="1">
      <alignment horizontal="left" vertical="center" wrapText="1"/>
    </xf>
    <xf numFmtId="0" fontId="18" fillId="24" borderId="2" xfId="0" applyFont="1" applyFill="1" applyBorder="1" applyAlignment="1">
      <alignment horizontal="left" vertical="top"/>
    </xf>
    <xf numFmtId="0" fontId="16" fillId="12" borderId="4" xfId="0" applyFont="1" applyFill="1" applyBorder="1" applyAlignment="1">
      <alignment horizontal="left" vertical="top" wrapText="1"/>
    </xf>
    <xf numFmtId="0" fontId="16" fillId="12" borderId="2" xfId="0" applyFont="1" applyFill="1" applyBorder="1" applyAlignment="1">
      <alignment horizontal="left" vertical="center" wrapText="1"/>
    </xf>
    <xf numFmtId="0" fontId="16" fillId="12" borderId="2" xfId="0" applyFont="1" applyFill="1" applyBorder="1" applyAlignment="1">
      <alignment horizontal="left" wrapText="1"/>
    </xf>
    <xf numFmtId="0" fontId="18" fillId="14" borderId="3" xfId="0" applyFont="1" applyFill="1" applyBorder="1" applyAlignment="1">
      <alignment vertical="top" wrapText="1"/>
    </xf>
    <xf numFmtId="0" fontId="8" fillId="11" borderId="2" xfId="0" applyFont="1" applyFill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8" fillId="0" borderId="3" xfId="0" applyFont="1" applyBorder="1" applyAlignment="1">
      <alignment horizontal="center"/>
    </xf>
    <xf numFmtId="0" fontId="8" fillId="10" borderId="14" xfId="0" applyFont="1" applyFill="1" applyBorder="1" applyAlignment="1">
      <alignment horizontal="center"/>
    </xf>
    <xf numFmtId="0" fontId="18" fillId="11" borderId="14" xfId="0" applyFont="1" applyFill="1" applyBorder="1" applyAlignment="1">
      <alignment horizontal="center"/>
    </xf>
    <xf numFmtId="0" fontId="4" fillId="0" borderId="14" xfId="0" applyFont="1" applyBorder="1"/>
    <xf numFmtId="0" fontId="16" fillId="14" borderId="4" xfId="0" applyFont="1" applyFill="1" applyBorder="1" applyAlignment="1">
      <alignment vertical="top" wrapText="1"/>
    </xf>
    <xf numFmtId="0" fontId="8" fillId="11" borderId="14" xfId="0" applyFont="1" applyFill="1" applyBorder="1" applyAlignment="1">
      <alignment horizontal="center"/>
    </xf>
    <xf numFmtId="0" fontId="8" fillId="12" borderId="14" xfId="0" applyFont="1" applyFill="1" applyBorder="1" applyAlignment="1">
      <alignment horizontal="center"/>
    </xf>
    <xf numFmtId="0" fontId="16" fillId="12" borderId="4" xfId="0" applyFont="1" applyFill="1" applyBorder="1" applyAlignment="1">
      <alignment vertical="top" wrapText="1"/>
    </xf>
    <xf numFmtId="0" fontId="16" fillId="0" borderId="5" xfId="3" applyFont="1" applyBorder="1" applyAlignment="1">
      <alignment horizontal="center" vertical="center"/>
    </xf>
    <xf numFmtId="0" fontId="18" fillId="11" borderId="4" xfId="3" applyFont="1" applyFill="1" applyBorder="1" applyAlignment="1">
      <alignment horizontal="center" vertical="center"/>
    </xf>
    <xf numFmtId="0" fontId="18" fillId="11" borderId="5" xfId="3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top"/>
    </xf>
    <xf numFmtId="0" fontId="18" fillId="6" borderId="2" xfId="0" applyFont="1" applyFill="1" applyBorder="1" applyAlignment="1">
      <alignment horizontal="center"/>
    </xf>
    <xf numFmtId="187" fontId="18" fillId="6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30" fillId="2" borderId="2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 vertical="top"/>
    </xf>
    <xf numFmtId="0" fontId="8" fillId="21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8" fillId="8" borderId="2" xfId="0" applyFont="1" applyFill="1" applyBorder="1"/>
    <xf numFmtId="2" fontId="18" fillId="0" borderId="2" xfId="0" applyNumberFormat="1" applyFont="1" applyBorder="1" applyAlignment="1">
      <alignment horizontal="center"/>
    </xf>
    <xf numFmtId="2" fontId="18" fillId="6" borderId="2" xfId="0" applyNumberFormat="1" applyFont="1" applyFill="1" applyBorder="1" applyAlignment="1">
      <alignment horizontal="center"/>
    </xf>
    <xf numFmtId="0" fontId="18" fillId="21" borderId="2" xfId="0" applyFont="1" applyFill="1" applyBorder="1" applyAlignment="1">
      <alignment horizontal="center"/>
    </xf>
    <xf numFmtId="0" fontId="18" fillId="11" borderId="0" xfId="0" applyFont="1" applyFill="1"/>
    <xf numFmtId="0" fontId="18" fillId="21" borderId="0" xfId="0" applyFont="1" applyFill="1"/>
    <xf numFmtId="0" fontId="8" fillId="11" borderId="1" xfId="0" applyFont="1" applyFill="1" applyBorder="1" applyAlignment="1">
      <alignment horizontal="center"/>
    </xf>
    <xf numFmtId="0" fontId="4" fillId="11" borderId="2" xfId="0" applyFont="1" applyFill="1" applyBorder="1" applyAlignment="1">
      <alignment horizontal="left"/>
    </xf>
    <xf numFmtId="0" fontId="4" fillId="0" borderId="7" xfId="0" applyFont="1" applyBorder="1"/>
    <xf numFmtId="0" fontId="8" fillId="10" borderId="1" xfId="0" applyFont="1" applyFill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8" fillId="0" borderId="14" xfId="0" applyFont="1" applyBorder="1" applyAlignment="1">
      <alignment horizontal="center"/>
    </xf>
    <xf numFmtId="0" fontId="12" fillId="0" borderId="3" xfId="0" applyFont="1" applyBorder="1" applyAlignment="1">
      <alignment vertical="top"/>
    </xf>
    <xf numFmtId="0" fontId="12" fillId="0" borderId="7" xfId="0" applyFont="1" applyBorder="1" applyAlignment="1">
      <alignment vertical="top"/>
    </xf>
    <xf numFmtId="0" fontId="12" fillId="0" borderId="9" xfId="0" applyFont="1" applyBorder="1" applyAlignment="1">
      <alignment vertical="top"/>
    </xf>
    <xf numFmtId="0" fontId="12" fillId="11" borderId="2" xfId="0" applyFont="1" applyFill="1" applyBorder="1" applyAlignment="1">
      <alignment vertical="top"/>
    </xf>
    <xf numFmtId="0" fontId="12" fillId="0" borderId="3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4" fillId="11" borderId="3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left" vertical="top"/>
    </xf>
    <xf numFmtId="0" fontId="4" fillId="4" borderId="3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3" xfId="0" applyFont="1" applyFill="1" applyBorder="1" applyAlignment="1">
      <alignment vertical="top" wrapText="1"/>
    </xf>
    <xf numFmtId="0" fontId="4" fillId="4" borderId="7" xfId="0" applyFont="1" applyFill="1" applyBorder="1" applyAlignment="1">
      <alignment vertical="top" wrapText="1"/>
    </xf>
    <xf numFmtId="0" fontId="4" fillId="4" borderId="9" xfId="0" applyFont="1" applyFill="1" applyBorder="1" applyAlignment="1">
      <alignment vertical="top"/>
    </xf>
    <xf numFmtId="0" fontId="4" fillId="4" borderId="9" xfId="0" applyFont="1" applyFill="1" applyBorder="1" applyAlignment="1">
      <alignment vertical="top" wrapText="1"/>
    </xf>
    <xf numFmtId="0" fontId="16" fillId="0" borderId="5" xfId="3" applyFont="1" applyBorder="1" applyAlignment="1">
      <alignment vertical="center"/>
    </xf>
    <xf numFmtId="0" fontId="18" fillId="11" borderId="14" xfId="3" applyFont="1" applyFill="1" applyBorder="1" applyAlignment="1">
      <alignment horizontal="center" vertical="center"/>
    </xf>
    <xf numFmtId="0" fontId="18" fillId="0" borderId="14" xfId="3" applyFont="1" applyBorder="1" applyAlignment="1">
      <alignment horizontal="center" vertical="center"/>
    </xf>
    <xf numFmtId="0" fontId="18" fillId="12" borderId="14" xfId="3" applyFont="1" applyFill="1" applyBorder="1" applyAlignment="1">
      <alignment horizontal="center" vertical="center"/>
    </xf>
    <xf numFmtId="0" fontId="16" fillId="21" borderId="2" xfId="3" applyFont="1" applyFill="1" applyBorder="1" applyAlignment="1">
      <alignment vertical="center" wrapText="1"/>
    </xf>
    <xf numFmtId="0" fontId="16" fillId="11" borderId="2" xfId="0" applyFont="1" applyFill="1" applyBorder="1" applyAlignment="1">
      <alignment horizontal="left"/>
    </xf>
    <xf numFmtId="0" fontId="18" fillId="21" borderId="2" xfId="0" applyFont="1" applyFill="1" applyBorder="1" applyAlignment="1">
      <alignment horizontal="left" vertical="top"/>
    </xf>
    <xf numFmtId="0" fontId="18" fillId="11" borderId="2" xfId="0" applyFont="1" applyFill="1" applyBorder="1" applyAlignment="1">
      <alignment horizontal="left" vertical="top" wrapText="1"/>
    </xf>
    <xf numFmtId="0" fontId="16" fillId="21" borderId="4" xfId="0" applyFont="1" applyFill="1" applyBorder="1" applyAlignment="1">
      <alignment horizontal="left" vertical="top"/>
    </xf>
    <xf numFmtId="0" fontId="18" fillId="26" borderId="6" xfId="0" applyFont="1" applyFill="1" applyBorder="1" applyAlignment="1">
      <alignment horizontal="center"/>
    </xf>
    <xf numFmtId="0" fontId="4" fillId="15" borderId="3" xfId="0" applyFont="1" applyFill="1" applyBorder="1" applyAlignment="1">
      <alignment vertical="center" wrapText="1"/>
    </xf>
    <xf numFmtId="0" fontId="4" fillId="15" borderId="2" xfId="0" applyFont="1" applyFill="1" applyBorder="1" applyAlignment="1">
      <alignment horizontal="left"/>
    </xf>
    <xf numFmtId="0" fontId="16" fillId="15" borderId="5" xfId="3" applyFont="1" applyFill="1" applyBorder="1" applyAlignment="1">
      <alignment horizontal="left" vertical="center" wrapText="1"/>
    </xf>
    <xf numFmtId="0" fontId="16" fillId="15" borderId="4" xfId="3" applyFont="1" applyFill="1" applyBorder="1" applyAlignment="1">
      <alignment horizontal="left" vertical="center" wrapText="1"/>
    </xf>
    <xf numFmtId="0" fontId="18" fillId="27" borderId="2" xfId="0" applyFont="1" applyFill="1" applyBorder="1" applyAlignment="1">
      <alignment horizontal="center"/>
    </xf>
    <xf numFmtId="0" fontId="18" fillId="27" borderId="0" xfId="0" applyFont="1" applyFill="1" applyAlignment="1">
      <alignment horizontal="center"/>
    </xf>
    <xf numFmtId="2" fontId="18" fillId="27" borderId="2" xfId="0" applyNumberFormat="1" applyFont="1" applyFill="1" applyBorder="1" applyAlignment="1">
      <alignment horizontal="center"/>
    </xf>
    <xf numFmtId="2" fontId="18" fillId="0" borderId="0" xfId="0" applyNumberFormat="1" applyFont="1"/>
    <xf numFmtId="0" fontId="8" fillId="27" borderId="2" xfId="0" applyFont="1" applyFill="1" applyBorder="1" applyAlignment="1">
      <alignment horizontal="center"/>
    </xf>
    <xf numFmtId="2" fontId="8" fillId="27" borderId="2" xfId="0" applyNumberFormat="1" applyFont="1" applyFill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2" fontId="18" fillId="27" borderId="0" xfId="0" applyNumberFormat="1" applyFont="1" applyFill="1" applyAlignment="1">
      <alignment horizontal="center"/>
    </xf>
    <xf numFmtId="2" fontId="18" fillId="10" borderId="0" xfId="0" applyNumberFormat="1" applyFont="1" applyFill="1" applyAlignment="1">
      <alignment horizontal="center"/>
    </xf>
    <xf numFmtId="2" fontId="18" fillId="10" borderId="0" xfId="0" applyNumberFormat="1" applyFont="1" applyFill="1"/>
    <xf numFmtId="2" fontId="18" fillId="11" borderId="2" xfId="0" applyNumberFormat="1" applyFont="1" applyFill="1" applyBorder="1" applyAlignment="1">
      <alignment horizontal="center"/>
    </xf>
    <xf numFmtId="2" fontId="18" fillId="8" borderId="2" xfId="0" applyNumberFormat="1" applyFont="1" applyFill="1" applyBorder="1" applyAlignment="1">
      <alignment horizontal="center"/>
    </xf>
    <xf numFmtId="0" fontId="8" fillId="27" borderId="2" xfId="0" applyFont="1" applyFill="1" applyBorder="1" applyAlignment="1">
      <alignment horizontal="center" vertical="top"/>
    </xf>
    <xf numFmtId="2" fontId="18" fillId="2" borderId="2" xfId="0" applyNumberFormat="1" applyFont="1" applyFill="1" applyBorder="1" applyAlignment="1">
      <alignment horizontal="center"/>
    </xf>
    <xf numFmtId="2" fontId="18" fillId="0" borderId="1" xfId="0" applyNumberFormat="1" applyFont="1" applyBorder="1"/>
    <xf numFmtId="2" fontId="18" fillId="11" borderId="0" xfId="0" applyNumberFormat="1" applyFont="1" applyFill="1"/>
    <xf numFmtId="2" fontId="18" fillId="21" borderId="0" xfId="0" applyNumberFormat="1" applyFont="1" applyFill="1"/>
    <xf numFmtId="2" fontId="18" fillId="0" borderId="2" xfId="0" applyNumberFormat="1" applyFont="1" applyBorder="1"/>
    <xf numFmtId="0" fontId="18" fillId="0" borderId="2" xfId="0" applyFont="1" applyBorder="1" applyAlignment="1">
      <alignment horizontal="right"/>
    </xf>
    <xf numFmtId="0" fontId="18" fillId="3" borderId="2" xfId="0" applyFont="1" applyFill="1" applyBorder="1" applyAlignment="1">
      <alignment horizontal="left"/>
    </xf>
    <xf numFmtId="2" fontId="18" fillId="0" borderId="0" xfId="0" applyNumberFormat="1" applyFont="1" applyAlignment="1">
      <alignment horizontal="center"/>
    </xf>
    <xf numFmtId="0" fontId="18" fillId="3" borderId="2" xfId="0" applyFont="1" applyFill="1" applyBorder="1"/>
    <xf numFmtId="2" fontId="18" fillId="3" borderId="2" xfId="0" applyNumberFormat="1" applyFont="1" applyFill="1" applyBorder="1" applyAlignment="1">
      <alignment horizontal="center"/>
    </xf>
    <xf numFmtId="2" fontId="18" fillId="3" borderId="2" xfId="0" applyNumberFormat="1" applyFont="1" applyFill="1" applyBorder="1"/>
    <xf numFmtId="0" fontId="18" fillId="5" borderId="2" xfId="0" applyFont="1" applyFill="1" applyBorder="1" applyAlignment="1">
      <alignment horizontal="center"/>
    </xf>
    <xf numFmtId="2" fontId="18" fillId="5" borderId="2" xfId="0" applyNumberFormat="1" applyFont="1" applyFill="1" applyBorder="1" applyAlignment="1">
      <alignment horizontal="center"/>
    </xf>
    <xf numFmtId="2" fontId="18" fillId="16" borderId="2" xfId="0" applyNumberFormat="1" applyFont="1" applyFill="1" applyBorder="1" applyAlignment="1">
      <alignment horizontal="center"/>
    </xf>
    <xf numFmtId="2" fontId="18" fillId="28" borderId="2" xfId="0" applyNumberFormat="1" applyFont="1" applyFill="1" applyBorder="1" applyAlignment="1">
      <alignment horizontal="center"/>
    </xf>
    <xf numFmtId="2" fontId="18" fillId="12" borderId="2" xfId="0" applyNumberFormat="1" applyFont="1" applyFill="1" applyBorder="1" applyAlignment="1">
      <alignment horizontal="center"/>
    </xf>
    <xf numFmtId="2" fontId="18" fillId="12" borderId="2" xfId="0" applyNumberFormat="1" applyFont="1" applyFill="1" applyBorder="1"/>
    <xf numFmtId="2" fontId="18" fillId="5" borderId="2" xfId="0" applyNumberFormat="1" applyFont="1" applyFill="1" applyBorder="1"/>
    <xf numFmtId="1" fontId="18" fillId="0" borderId="2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4" borderId="6" xfId="0" applyFont="1" applyFill="1" applyBorder="1" applyAlignment="1">
      <alignment horizontal="center" vertical="top" wrapText="1"/>
    </xf>
    <xf numFmtId="0" fontId="18" fillId="0" borderId="2" xfId="3" applyFont="1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18" fillId="24" borderId="4" xfId="0" applyFont="1" applyFill="1" applyBorder="1" applyAlignment="1">
      <alignment horizontal="center" vertical="top"/>
    </xf>
    <xf numFmtId="0" fontId="18" fillId="24" borderId="2" xfId="0" applyFont="1" applyFill="1" applyBorder="1" applyAlignment="1">
      <alignment horizontal="center" vertical="top"/>
    </xf>
    <xf numFmtId="0" fontId="18" fillId="25" borderId="2" xfId="0" applyFont="1" applyFill="1" applyBorder="1" applyAlignment="1">
      <alignment horizontal="center" vertical="top"/>
    </xf>
    <xf numFmtId="0" fontId="11" fillId="24" borderId="2" xfId="0" applyFont="1" applyFill="1" applyBorder="1" applyAlignment="1">
      <alignment horizontal="center"/>
    </xf>
    <xf numFmtId="0" fontId="18" fillId="19" borderId="2" xfId="0" applyFont="1" applyFill="1" applyBorder="1" applyAlignment="1">
      <alignment horizontal="center" vertical="top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6" borderId="2" xfId="0" applyFont="1" applyFill="1" applyBorder="1" applyAlignment="1">
      <alignment horizontal="center" vertical="center"/>
    </xf>
    <xf numFmtId="2" fontId="18" fillId="3" borderId="2" xfId="0" applyNumberFormat="1" applyFont="1" applyFill="1" applyBorder="1" applyAlignment="1">
      <alignment horizontal="left"/>
    </xf>
    <xf numFmtId="0" fontId="16" fillId="0" borderId="5" xfId="0" applyFont="1" applyBorder="1" applyAlignment="1">
      <alignment horizontal="center"/>
    </xf>
    <xf numFmtId="0" fontId="8" fillId="24" borderId="7" xfId="2" applyFont="1" applyFill="1" applyBorder="1" applyAlignment="1">
      <alignment horizontal="center"/>
    </xf>
    <xf numFmtId="0" fontId="8" fillId="24" borderId="3" xfId="2" applyFont="1" applyFill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8" fillId="21" borderId="2" xfId="2" applyFont="1" applyFill="1" applyBorder="1" applyAlignment="1">
      <alignment horizontal="center" vertical="center" wrapText="1"/>
    </xf>
    <xf numFmtId="0" fontId="8" fillId="24" borderId="2" xfId="2" applyFont="1" applyFill="1" applyBorder="1" applyAlignment="1">
      <alignment horizontal="center" vertical="center"/>
    </xf>
    <xf numFmtId="0" fontId="8" fillId="24" borderId="2" xfId="2" applyFont="1" applyFill="1" applyBorder="1" applyAlignment="1">
      <alignment horizontal="center" vertical="top"/>
    </xf>
    <xf numFmtId="0" fontId="8" fillId="20" borderId="4" xfId="2" applyFont="1" applyFill="1" applyBorder="1" applyAlignment="1">
      <alignment horizontal="center"/>
    </xf>
    <xf numFmtId="0" fontId="11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center"/>
    </xf>
    <xf numFmtId="0" fontId="18" fillId="17" borderId="2" xfId="0" applyFont="1" applyFill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8" fillId="17" borderId="2" xfId="0" applyFont="1" applyFill="1" applyBorder="1"/>
    <xf numFmtId="0" fontId="18" fillId="17" borderId="4" xfId="0" applyFont="1" applyFill="1" applyBorder="1" applyAlignment="1">
      <alignment vertical="center"/>
    </xf>
    <xf numFmtId="0" fontId="18" fillId="17" borderId="2" xfId="0" applyFont="1" applyFill="1" applyBorder="1" applyAlignment="1">
      <alignment vertical="center"/>
    </xf>
    <xf numFmtId="0" fontId="8" fillId="0" borderId="1" xfId="2" applyFont="1" applyAlignment="1">
      <alignment horizontal="center"/>
    </xf>
    <xf numFmtId="0" fontId="12" fillId="0" borderId="3" xfId="0" applyFont="1" applyBorder="1" applyAlignment="1">
      <alignment horizontal="center"/>
    </xf>
    <xf numFmtId="0" fontId="8" fillId="24" borderId="5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top"/>
    </xf>
    <xf numFmtId="0" fontId="11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2" fillId="15" borderId="2" xfId="0" applyFont="1" applyFill="1" applyBorder="1" applyAlignment="1">
      <alignment vertical="top" wrapText="1"/>
    </xf>
    <xf numFmtId="0" fontId="12" fillId="11" borderId="2" xfId="0" applyFont="1" applyFill="1" applyBorder="1" applyAlignment="1">
      <alignment vertical="top" wrapText="1"/>
    </xf>
    <xf numFmtId="0" fontId="18" fillId="24" borderId="7" xfId="0" applyFont="1" applyFill="1" applyBorder="1" applyAlignment="1">
      <alignment horizontal="center"/>
    </xf>
    <xf numFmtId="0" fontId="18" fillId="24" borderId="9" xfId="0" applyFont="1" applyFill="1" applyBorder="1" applyAlignment="1">
      <alignment horizontal="center"/>
    </xf>
    <xf numFmtId="0" fontId="18" fillId="24" borderId="14" xfId="0" applyFont="1" applyFill="1" applyBorder="1" applyAlignment="1">
      <alignment horizontal="center"/>
    </xf>
    <xf numFmtId="0" fontId="16" fillId="10" borderId="2" xfId="0" applyFont="1" applyFill="1" applyBorder="1" applyAlignment="1">
      <alignment vertical="top" wrapText="1"/>
    </xf>
    <xf numFmtId="0" fontId="16" fillId="21" borderId="2" xfId="0" applyFont="1" applyFill="1" applyBorder="1" applyAlignment="1">
      <alignment vertical="top" wrapText="1"/>
    </xf>
    <xf numFmtId="0" fontId="16" fillId="12" borderId="7" xfId="0" applyFont="1" applyFill="1" applyBorder="1" applyAlignment="1">
      <alignment horizontal="center"/>
    </xf>
    <xf numFmtId="0" fontId="16" fillId="12" borderId="3" xfId="0" applyFont="1" applyFill="1" applyBorder="1" applyAlignment="1">
      <alignment vertical="top" wrapText="1"/>
    </xf>
    <xf numFmtId="0" fontId="16" fillId="12" borderId="9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24" borderId="12" xfId="0" applyFont="1" applyFill="1" applyBorder="1" applyAlignment="1">
      <alignment horizontal="center"/>
    </xf>
    <xf numFmtId="0" fontId="8" fillId="0" borderId="5" xfId="0" applyFont="1" applyBorder="1" applyAlignment="1">
      <alignment horizontal="center" vertical="top"/>
    </xf>
    <xf numFmtId="0" fontId="8" fillId="20" borderId="5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8" fillId="24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wrapText="1"/>
    </xf>
    <xf numFmtId="0" fontId="14" fillId="0" borderId="6" xfId="0" applyFont="1" applyBorder="1" applyAlignment="1">
      <alignment horizontal="center" vertical="center" wrapText="1"/>
    </xf>
    <xf numFmtId="0" fontId="8" fillId="24" borderId="6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top" wrapText="1"/>
    </xf>
    <xf numFmtId="0" fontId="8" fillId="4" borderId="8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/>
    </xf>
    <xf numFmtId="0" fontId="8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/>
    </xf>
    <xf numFmtId="0" fontId="4" fillId="0" borderId="2" xfId="0" applyFont="1" applyBorder="1" applyAlignment="1">
      <alignment wrapText="1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24" borderId="0" xfId="0" applyFont="1" applyFill="1" applyAlignment="1">
      <alignment horizontal="center"/>
    </xf>
    <xf numFmtId="0" fontId="18" fillId="0" borderId="2" xfId="3" applyFont="1" applyBorder="1"/>
    <xf numFmtId="0" fontId="18" fillId="0" borderId="9" xfId="3" applyFont="1" applyBorder="1" applyAlignment="1">
      <alignment horizontal="center" vertical="center"/>
    </xf>
    <xf numFmtId="0" fontId="18" fillId="24" borderId="12" xfId="3" applyFont="1" applyFill="1" applyBorder="1" applyAlignment="1">
      <alignment horizontal="center" vertical="center"/>
    </xf>
    <xf numFmtId="0" fontId="18" fillId="24" borderId="6" xfId="3" applyFont="1" applyFill="1" applyBorder="1" applyAlignment="1">
      <alignment horizontal="center" vertical="center"/>
    </xf>
    <xf numFmtId="0" fontId="16" fillId="0" borderId="13" xfId="3" applyFont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18" fillId="24" borderId="16" xfId="3" applyFont="1" applyFill="1" applyBorder="1" applyAlignment="1">
      <alignment horizontal="center" vertical="center"/>
    </xf>
    <xf numFmtId="0" fontId="18" fillId="0" borderId="4" xfId="3" applyFont="1" applyBorder="1" applyAlignment="1">
      <alignment horizontal="center" vertical="center"/>
    </xf>
    <xf numFmtId="0" fontId="18" fillId="0" borderId="13" xfId="3" applyFont="1" applyBorder="1" applyAlignment="1">
      <alignment horizontal="center" vertical="center"/>
    </xf>
    <xf numFmtId="0" fontId="18" fillId="0" borderId="6" xfId="3" applyFont="1" applyBorder="1" applyAlignment="1">
      <alignment horizontal="center" vertical="center"/>
    </xf>
    <xf numFmtId="0" fontId="18" fillId="24" borderId="5" xfId="0" applyFont="1" applyFill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/>
    </xf>
    <xf numFmtId="0" fontId="18" fillId="21" borderId="5" xfId="0" applyFont="1" applyFill="1" applyBorder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8" fillId="24" borderId="12" xfId="0" applyFont="1" applyFill="1" applyBorder="1" applyAlignment="1">
      <alignment horizontal="center"/>
    </xf>
    <xf numFmtId="0" fontId="18" fillId="0" borderId="3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8" fillId="6" borderId="4" xfId="0" applyFont="1" applyFill="1" applyBorder="1" applyAlignment="1">
      <alignment horizontal="center"/>
    </xf>
    <xf numFmtId="0" fontId="12" fillId="0" borderId="3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8" fillId="6" borderId="2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0" fontId="18" fillId="6" borderId="2" xfId="0" applyFont="1" applyFill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18" fillId="26" borderId="4" xfId="0" applyFont="1" applyFill="1" applyBorder="1" applyAlignment="1">
      <alignment horizontal="center"/>
    </xf>
    <xf numFmtId="0" fontId="18" fillId="26" borderId="6" xfId="0" applyFont="1" applyFill="1" applyBorder="1" applyAlignment="1">
      <alignment horizontal="center"/>
    </xf>
    <xf numFmtId="0" fontId="18" fillId="26" borderId="5" xfId="0" applyFont="1" applyFill="1" applyBorder="1" applyAlignment="1">
      <alignment horizontal="center"/>
    </xf>
    <xf numFmtId="0" fontId="18" fillId="0" borderId="2" xfId="0" applyFont="1" applyBorder="1" applyAlignment="1">
      <alignment horizontal="right"/>
    </xf>
    <xf numFmtId="0" fontId="18" fillId="0" borderId="2" xfId="0" applyFont="1" applyBorder="1" applyAlignment="1">
      <alignment horizontal="center" vertical="center"/>
    </xf>
    <xf numFmtId="0" fontId="18" fillId="3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8" fillId="3" borderId="6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8" fillId="11" borderId="4" xfId="0" applyFont="1" applyFill="1" applyBorder="1" applyAlignment="1">
      <alignment horizontal="center"/>
    </xf>
    <xf numFmtId="0" fontId="8" fillId="11" borderId="5" xfId="0" applyFont="1" applyFill="1" applyBorder="1" applyAlignment="1">
      <alignment horizontal="center"/>
    </xf>
    <xf numFmtId="0" fontId="8" fillId="21" borderId="4" xfId="0" applyFont="1" applyFill="1" applyBorder="1" applyAlignment="1">
      <alignment horizontal="center"/>
    </xf>
    <xf numFmtId="0" fontId="8" fillId="21" borderId="5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2" fontId="18" fillId="27" borderId="2" xfId="0" applyNumberFormat="1" applyFont="1" applyFill="1" applyBorder="1" applyAlignment="1">
      <alignment horizontal="center"/>
    </xf>
    <xf numFmtId="9" fontId="18" fillId="3" borderId="2" xfId="0" applyNumberFormat="1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2" fontId="18" fillId="10" borderId="2" xfId="0" applyNumberFormat="1" applyFont="1" applyFill="1" applyBorder="1" applyAlignment="1">
      <alignment horizontal="center"/>
    </xf>
    <xf numFmtId="2" fontId="18" fillId="27" borderId="4" xfId="0" applyNumberFormat="1" applyFont="1" applyFill="1" applyBorder="1" applyAlignment="1">
      <alignment horizontal="center"/>
    </xf>
    <xf numFmtId="2" fontId="18" fillId="27" borderId="6" xfId="0" applyNumberFormat="1" applyFont="1" applyFill="1" applyBorder="1" applyAlignment="1">
      <alignment horizontal="center"/>
    </xf>
    <xf numFmtId="2" fontId="18" fillId="27" borderId="5" xfId="0" applyNumberFormat="1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9" fontId="18" fillId="3" borderId="4" xfId="0" applyNumberFormat="1" applyFont="1" applyFill="1" applyBorder="1" applyAlignment="1">
      <alignment horizontal="center"/>
    </xf>
    <xf numFmtId="9" fontId="18" fillId="3" borderId="6" xfId="0" applyNumberFormat="1" applyFont="1" applyFill="1" applyBorder="1" applyAlignment="1">
      <alignment horizontal="center"/>
    </xf>
    <xf numFmtId="9" fontId="18" fillId="3" borderId="5" xfId="0" applyNumberFormat="1" applyFont="1" applyFill="1" applyBorder="1" applyAlignment="1">
      <alignment horizontal="center"/>
    </xf>
    <xf numFmtId="0" fontId="12" fillId="0" borderId="3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top"/>
    </xf>
    <xf numFmtId="0" fontId="18" fillId="0" borderId="4" xfId="0" applyFont="1" applyBorder="1" applyAlignment="1">
      <alignment horizontal="center" vertical="top"/>
    </xf>
    <xf numFmtId="0" fontId="18" fillId="0" borderId="5" xfId="0" applyFont="1" applyBorder="1" applyAlignment="1">
      <alignment horizontal="center" vertical="top"/>
    </xf>
    <xf numFmtId="0" fontId="18" fillId="0" borderId="14" xfId="0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0" fontId="16" fillId="0" borderId="4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left" vertical="top" wrapText="1"/>
    </xf>
    <xf numFmtId="0" fontId="18" fillId="17" borderId="2" xfId="0" applyFont="1" applyFill="1" applyBorder="1" applyAlignment="1">
      <alignment horizontal="left" vertical="top" wrapText="1"/>
    </xf>
    <xf numFmtId="0" fontId="18" fillId="5" borderId="2" xfId="0" applyFont="1" applyFill="1" applyBorder="1" applyAlignment="1">
      <alignment horizontal="left" vertical="top" wrapText="1"/>
    </xf>
    <xf numFmtId="0" fontId="1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18" fillId="10" borderId="2" xfId="0" applyFont="1" applyFill="1" applyBorder="1" applyAlignment="1">
      <alignment horizontal="center"/>
    </xf>
    <xf numFmtId="0" fontId="18" fillId="11" borderId="2" xfId="0" applyFont="1" applyFill="1" applyBorder="1" applyAlignment="1">
      <alignment horizontal="center"/>
    </xf>
    <xf numFmtId="0" fontId="18" fillId="12" borderId="2" xfId="0" applyFont="1" applyFill="1" applyBorder="1" applyAlignment="1">
      <alignment horizontal="center"/>
    </xf>
    <xf numFmtId="0" fontId="18" fillId="13" borderId="2" xfId="0" applyFont="1" applyFill="1" applyBorder="1" applyAlignment="1">
      <alignment horizontal="center"/>
    </xf>
    <xf numFmtId="0" fontId="18" fillId="14" borderId="2" xfId="0" applyFont="1" applyFill="1" applyBorder="1" applyAlignment="1">
      <alignment horizontal="center"/>
    </xf>
    <xf numFmtId="0" fontId="18" fillId="15" borderId="2" xfId="0" applyFont="1" applyFill="1" applyBorder="1" applyAlignment="1">
      <alignment horizontal="center"/>
    </xf>
    <xf numFmtId="0" fontId="18" fillId="16" borderId="2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left" vertical="top" wrapText="1"/>
    </xf>
    <xf numFmtId="0" fontId="18" fillId="5" borderId="2" xfId="0" applyFont="1" applyFill="1" applyBorder="1" applyAlignment="1">
      <alignment vertical="top" wrapText="1"/>
    </xf>
    <xf numFmtId="0" fontId="18" fillId="17" borderId="2" xfId="0" applyFont="1" applyFill="1" applyBorder="1" applyAlignment="1">
      <alignment vertical="top" wrapText="1"/>
    </xf>
    <xf numFmtId="0" fontId="16" fillId="0" borderId="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8" fillId="13" borderId="2" xfId="0" applyFont="1" applyFill="1" applyBorder="1" applyAlignment="1">
      <alignment horizontal="center"/>
    </xf>
    <xf numFmtId="0" fontId="8" fillId="14" borderId="2" xfId="0" applyFont="1" applyFill="1" applyBorder="1" applyAlignment="1">
      <alignment horizontal="center"/>
    </xf>
    <xf numFmtId="0" fontId="8" fillId="15" borderId="2" xfId="0" applyFont="1" applyFill="1" applyBorder="1" applyAlignment="1">
      <alignment horizontal="center"/>
    </xf>
    <xf numFmtId="0" fontId="8" fillId="16" borderId="4" xfId="0" applyFont="1" applyFill="1" applyBorder="1" applyAlignment="1">
      <alignment horizontal="center"/>
    </xf>
    <xf numFmtId="0" fontId="8" fillId="16" borderId="6" xfId="0" applyFont="1" applyFill="1" applyBorder="1" applyAlignment="1">
      <alignment horizontal="center"/>
    </xf>
    <xf numFmtId="0" fontId="8" fillId="16" borderId="5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7" borderId="4" xfId="0" applyFont="1" applyFill="1" applyBorder="1" applyAlignment="1">
      <alignment horizontal="left" vertical="top" wrapText="1"/>
    </xf>
    <xf numFmtId="0" fontId="8" fillId="7" borderId="5" xfId="0" applyFont="1" applyFill="1" applyBorder="1" applyAlignment="1">
      <alignment horizontal="left" vertical="top" wrapText="1"/>
    </xf>
    <xf numFmtId="0" fontId="8" fillId="17" borderId="4" xfId="0" applyFont="1" applyFill="1" applyBorder="1" applyAlignment="1">
      <alignment horizontal="left" vertical="top" wrapText="1"/>
    </xf>
    <xf numFmtId="0" fontId="8" fillId="17" borderId="5" xfId="0" applyFont="1" applyFill="1" applyBorder="1" applyAlignment="1">
      <alignment horizontal="left" vertical="top" wrapText="1"/>
    </xf>
    <xf numFmtId="0" fontId="24" fillId="4" borderId="2" xfId="0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left" vertical="top" wrapText="1"/>
    </xf>
    <xf numFmtId="0" fontId="24" fillId="17" borderId="5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center"/>
    </xf>
    <xf numFmtId="0" fontId="8" fillId="11" borderId="2" xfId="0" applyFont="1" applyFill="1" applyBorder="1" applyAlignment="1">
      <alignment horizontal="center"/>
    </xf>
    <xf numFmtId="0" fontId="8" fillId="12" borderId="4" xfId="0" applyFont="1" applyFill="1" applyBorder="1" applyAlignment="1">
      <alignment horizontal="center"/>
    </xf>
    <xf numFmtId="0" fontId="8" fillId="12" borderId="6" xfId="0" applyFont="1" applyFill="1" applyBorder="1" applyAlignment="1">
      <alignment horizontal="center"/>
    </xf>
    <xf numFmtId="0" fontId="8" fillId="12" borderId="5" xfId="0" applyFont="1" applyFill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17" borderId="4" xfId="0" applyFont="1" applyFill="1" applyBorder="1" applyAlignment="1">
      <alignment vertical="top" wrapText="1"/>
    </xf>
    <xf numFmtId="0" fontId="8" fillId="17" borderId="5" xfId="0" applyFont="1" applyFill="1" applyBorder="1" applyAlignment="1">
      <alignment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4" xfId="0" applyFont="1" applyFill="1" applyBorder="1" applyAlignment="1">
      <alignment vertical="top" wrapText="1"/>
    </xf>
    <xf numFmtId="0" fontId="8" fillId="5" borderId="5" xfId="0" applyFont="1" applyFill="1" applyBorder="1" applyAlignment="1">
      <alignment vertical="top" wrapText="1"/>
    </xf>
    <xf numFmtId="0" fontId="8" fillId="5" borderId="4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8" fillId="0" borderId="2" xfId="2" applyFont="1" applyBorder="1" applyAlignment="1">
      <alignment horizontal="center" vertical="center"/>
    </xf>
    <xf numFmtId="0" fontId="8" fillId="9" borderId="2" xfId="2" applyFont="1" applyFill="1" applyBorder="1" applyAlignment="1">
      <alignment horizontal="center"/>
    </xf>
    <xf numFmtId="0" fontId="8" fillId="10" borderId="2" xfId="2" applyFont="1" applyFill="1" applyBorder="1" applyAlignment="1">
      <alignment horizontal="center"/>
    </xf>
    <xf numFmtId="0" fontId="8" fillId="11" borderId="2" xfId="2" applyFont="1" applyFill="1" applyBorder="1" applyAlignment="1">
      <alignment horizontal="center"/>
    </xf>
    <xf numFmtId="0" fontId="8" fillId="12" borderId="4" xfId="2" applyFont="1" applyFill="1" applyBorder="1" applyAlignment="1">
      <alignment horizontal="center"/>
    </xf>
    <xf numFmtId="0" fontId="8" fillId="12" borderId="6" xfId="2" applyFont="1" applyFill="1" applyBorder="1" applyAlignment="1">
      <alignment horizontal="center"/>
    </xf>
    <xf numFmtId="0" fontId="8" fillId="12" borderId="5" xfId="2" applyFont="1" applyFill="1" applyBorder="1" applyAlignment="1">
      <alignment horizontal="center"/>
    </xf>
    <xf numFmtId="0" fontId="18" fillId="5" borderId="4" xfId="2" applyFont="1" applyFill="1" applyBorder="1" applyAlignment="1">
      <alignment horizontal="left" vertical="top" wrapText="1"/>
    </xf>
    <xf numFmtId="0" fontId="18" fillId="5" borderId="6" xfId="2" applyFont="1" applyFill="1" applyBorder="1" applyAlignment="1">
      <alignment horizontal="left" vertical="top" wrapText="1"/>
    </xf>
    <xf numFmtId="0" fontId="18" fillId="5" borderId="5" xfId="2" applyFont="1" applyFill="1" applyBorder="1" applyAlignment="1">
      <alignment horizontal="left" vertical="top" wrapText="1"/>
    </xf>
    <xf numFmtId="0" fontId="8" fillId="16" borderId="4" xfId="2" applyFont="1" applyFill="1" applyBorder="1" applyAlignment="1">
      <alignment horizontal="center"/>
    </xf>
    <xf numFmtId="0" fontId="8" fillId="16" borderId="6" xfId="2" applyFont="1" applyFill="1" applyBorder="1" applyAlignment="1">
      <alignment horizontal="center"/>
    </xf>
    <xf numFmtId="0" fontId="8" fillId="16" borderId="5" xfId="2" applyFont="1" applyFill="1" applyBorder="1" applyAlignment="1">
      <alignment horizontal="center"/>
    </xf>
    <xf numFmtId="0" fontId="8" fillId="5" borderId="4" xfId="2" applyFont="1" applyFill="1" applyBorder="1" applyAlignment="1">
      <alignment horizontal="left" vertical="top" wrapText="1"/>
    </xf>
    <xf numFmtId="0" fontId="8" fillId="5" borderId="6" xfId="2" applyFont="1" applyFill="1" applyBorder="1" applyAlignment="1">
      <alignment horizontal="left" vertical="top" wrapText="1"/>
    </xf>
    <xf numFmtId="0" fontId="8" fillId="5" borderId="5" xfId="2" applyFont="1" applyFill="1" applyBorder="1" applyAlignment="1">
      <alignment horizontal="left" vertical="top" wrapText="1"/>
    </xf>
    <xf numFmtId="0" fontId="8" fillId="0" borderId="11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/>
    </xf>
    <xf numFmtId="0" fontId="8" fillId="0" borderId="3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13" borderId="2" xfId="2" applyFont="1" applyFill="1" applyBorder="1" applyAlignment="1">
      <alignment horizontal="center"/>
    </xf>
    <xf numFmtId="0" fontId="18" fillId="4" borderId="2" xfId="2" applyFont="1" applyFill="1" applyBorder="1" applyAlignment="1">
      <alignment horizontal="left" vertical="top" wrapText="1"/>
    </xf>
    <xf numFmtId="0" fontId="18" fillId="7" borderId="4" xfId="2" applyFont="1" applyFill="1" applyBorder="1" applyAlignment="1">
      <alignment horizontal="left" vertical="top" wrapText="1"/>
    </xf>
    <xf numFmtId="0" fontId="18" fillId="7" borderId="6" xfId="2" applyFont="1" applyFill="1" applyBorder="1" applyAlignment="1">
      <alignment horizontal="left" vertical="top" wrapText="1"/>
    </xf>
    <xf numFmtId="0" fontId="18" fillId="7" borderId="5" xfId="2" applyFont="1" applyFill="1" applyBorder="1" applyAlignment="1">
      <alignment horizontal="left" vertical="top" wrapText="1"/>
    </xf>
    <xf numFmtId="0" fontId="18" fillId="17" borderId="4" xfId="2" applyFont="1" applyFill="1" applyBorder="1" applyAlignment="1">
      <alignment horizontal="left" vertical="top" wrapText="1"/>
    </xf>
    <xf numFmtId="0" fontId="18" fillId="17" borderId="6" xfId="2" applyFont="1" applyFill="1" applyBorder="1" applyAlignment="1">
      <alignment horizontal="left" vertical="top" wrapText="1"/>
    </xf>
    <xf numFmtId="0" fontId="18" fillId="17" borderId="5" xfId="2" applyFont="1" applyFill="1" applyBorder="1" applyAlignment="1">
      <alignment horizontal="left" vertical="top" wrapText="1"/>
    </xf>
    <xf numFmtId="0" fontId="8" fillId="14" borderId="2" xfId="2" applyFont="1" applyFill="1" applyBorder="1" applyAlignment="1">
      <alignment horizontal="center"/>
    </xf>
    <xf numFmtId="0" fontId="8" fillId="15" borderId="2" xfId="2" applyFont="1" applyFill="1" applyBorder="1" applyAlignment="1">
      <alignment horizontal="center"/>
    </xf>
    <xf numFmtId="0" fontId="8" fillId="4" borderId="4" xfId="2" applyFont="1" applyFill="1" applyBorder="1" applyAlignment="1">
      <alignment horizontal="left" vertical="top" wrapText="1"/>
    </xf>
    <xf numFmtId="0" fontId="8" fillId="4" borderId="6" xfId="2" applyFont="1" applyFill="1" applyBorder="1" applyAlignment="1">
      <alignment horizontal="left" vertical="top" wrapText="1"/>
    </xf>
    <xf numFmtId="0" fontId="8" fillId="4" borderId="5" xfId="2" applyFont="1" applyFill="1" applyBorder="1" applyAlignment="1">
      <alignment horizontal="left" vertical="top" wrapText="1"/>
    </xf>
    <xf numFmtId="0" fontId="8" fillId="7" borderId="4" xfId="2" applyFont="1" applyFill="1" applyBorder="1" applyAlignment="1">
      <alignment horizontal="left" vertical="top" wrapText="1"/>
    </xf>
    <xf numFmtId="0" fontId="8" fillId="7" borderId="6" xfId="2" applyFont="1" applyFill="1" applyBorder="1" applyAlignment="1">
      <alignment horizontal="left" vertical="top" wrapText="1"/>
    </xf>
    <xf numFmtId="0" fontId="8" fillId="7" borderId="5" xfId="2" applyFont="1" applyFill="1" applyBorder="1" applyAlignment="1">
      <alignment horizontal="left" vertical="top" wrapText="1"/>
    </xf>
    <xf numFmtId="0" fontId="8" fillId="17" borderId="4" xfId="2" applyFont="1" applyFill="1" applyBorder="1" applyAlignment="1">
      <alignment horizontal="left" vertical="top" wrapText="1"/>
    </xf>
    <xf numFmtId="0" fontId="8" fillId="17" borderId="6" xfId="2" applyFont="1" applyFill="1" applyBorder="1" applyAlignment="1">
      <alignment horizontal="left" vertical="top" wrapText="1"/>
    </xf>
    <xf numFmtId="0" fontId="8" fillId="17" borderId="5" xfId="2" applyFont="1" applyFill="1" applyBorder="1" applyAlignment="1">
      <alignment horizontal="left" vertical="top" wrapText="1"/>
    </xf>
    <xf numFmtId="0" fontId="8" fillId="0" borderId="13" xfId="2" applyFont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0" borderId="9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4" fillId="0" borderId="7" xfId="2" applyFont="1" applyBorder="1" applyAlignment="1">
      <alignment horizontal="left" vertical="center"/>
    </xf>
    <xf numFmtId="0" fontId="8" fillId="0" borderId="3" xfId="2" applyFont="1" applyBorder="1" applyAlignment="1">
      <alignment horizontal="left" vertical="center"/>
    </xf>
    <xf numFmtId="0" fontId="8" fillId="0" borderId="9" xfId="2" applyFont="1" applyBorder="1" applyAlignment="1">
      <alignment horizontal="left" vertical="center"/>
    </xf>
    <xf numFmtId="0" fontId="14" fillId="0" borderId="3" xfId="2" applyFont="1" applyBorder="1" applyAlignment="1">
      <alignment horizontal="left" vertical="center"/>
    </xf>
    <xf numFmtId="0" fontId="14" fillId="0" borderId="9" xfId="2" applyFont="1" applyBorder="1" applyAlignment="1">
      <alignment horizontal="left" vertical="center"/>
    </xf>
    <xf numFmtId="0" fontId="8" fillId="0" borderId="3" xfId="2" applyFont="1" applyBorder="1" applyAlignment="1">
      <alignment horizontal="left" vertical="center" wrapText="1"/>
    </xf>
    <xf numFmtId="0" fontId="8" fillId="0" borderId="9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24" fillId="5" borderId="4" xfId="0" applyFont="1" applyFill="1" applyBorder="1" applyAlignment="1">
      <alignment horizontal="left" vertical="top" wrapText="1"/>
    </xf>
    <xf numFmtId="0" fontId="24" fillId="5" borderId="6" xfId="0" applyFont="1" applyFill="1" applyBorder="1" applyAlignment="1">
      <alignment horizontal="left" vertical="top" wrapText="1"/>
    </xf>
    <xf numFmtId="0" fontId="27" fillId="0" borderId="6" xfId="0" applyFont="1" applyBorder="1" applyAlignment="1">
      <alignment vertical="top" wrapText="1"/>
    </xf>
    <xf numFmtId="0" fontId="8" fillId="7" borderId="6" xfId="0" applyFont="1" applyFill="1" applyBorder="1" applyAlignment="1">
      <alignment horizontal="left" vertical="top" wrapText="1"/>
    </xf>
    <xf numFmtId="0" fontId="27" fillId="0" borderId="6" xfId="0" applyFont="1" applyBorder="1" applyAlignment="1">
      <alignment horizontal="left" vertical="top" wrapText="1"/>
    </xf>
    <xf numFmtId="0" fontId="8" fillId="17" borderId="6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8" fillId="5" borderId="6" xfId="0" applyFont="1" applyFill="1" applyBorder="1" applyAlignment="1">
      <alignment horizontal="left" vertical="top" wrapText="1"/>
    </xf>
    <xf numFmtId="0" fontId="24" fillId="4" borderId="4" xfId="0" applyFont="1" applyFill="1" applyBorder="1" applyAlignment="1">
      <alignment horizontal="left" vertical="center" wrapText="1"/>
    </xf>
    <xf numFmtId="0" fontId="24" fillId="4" borderId="6" xfId="0" applyFont="1" applyFill="1" applyBorder="1" applyAlignment="1">
      <alignment horizontal="left" vertical="center" wrapText="1"/>
    </xf>
    <xf numFmtId="0" fontId="24" fillId="7" borderId="4" xfId="0" applyFont="1" applyFill="1" applyBorder="1" applyAlignment="1">
      <alignment horizontal="left" vertical="top" wrapText="1"/>
    </xf>
    <xf numFmtId="0" fontId="24" fillId="7" borderId="6" xfId="0" applyFont="1" applyFill="1" applyBorder="1" applyAlignment="1">
      <alignment horizontal="left" vertical="top" wrapText="1"/>
    </xf>
    <xf numFmtId="0" fontId="24" fillId="17" borderId="4" xfId="0" applyFont="1" applyFill="1" applyBorder="1" applyAlignment="1">
      <alignment horizontal="left" vertical="top" wrapText="1"/>
    </xf>
    <xf numFmtId="0" fontId="24" fillId="17" borderId="6" xfId="0" applyFont="1" applyFill="1" applyBorder="1" applyAlignment="1">
      <alignment horizontal="left" vertical="top" wrapText="1"/>
    </xf>
    <xf numFmtId="0" fontId="12" fillId="24" borderId="2" xfId="0" applyFont="1" applyFill="1" applyBorder="1" applyAlignment="1">
      <alignment horizontal="left"/>
    </xf>
    <xf numFmtId="0" fontId="8" fillId="24" borderId="4" xfId="0" applyFont="1" applyFill="1" applyBorder="1" applyAlignment="1">
      <alignment horizontal="right"/>
    </xf>
    <xf numFmtId="0" fontId="8" fillId="24" borderId="5" xfId="0" applyFont="1" applyFill="1" applyBorder="1" applyAlignment="1">
      <alignment horizontal="right"/>
    </xf>
    <xf numFmtId="0" fontId="8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 vertical="top"/>
    </xf>
    <xf numFmtId="0" fontId="16" fillId="0" borderId="3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8" fillId="13" borderId="3" xfId="0" applyFont="1" applyFill="1" applyBorder="1" applyAlignment="1">
      <alignment horizontal="center" vertical="center"/>
    </xf>
    <xf numFmtId="0" fontId="18" fillId="13" borderId="7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8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8" fillId="5" borderId="4" xfId="0" applyFont="1" applyFill="1" applyBorder="1" applyAlignment="1">
      <alignment vertical="top" wrapText="1"/>
    </xf>
    <xf numFmtId="0" fontId="18" fillId="5" borderId="5" xfId="0" applyFont="1" applyFill="1" applyBorder="1" applyAlignment="1">
      <alignment vertical="top" wrapText="1"/>
    </xf>
    <xf numFmtId="0" fontId="18" fillId="7" borderId="4" xfId="0" applyFont="1" applyFill="1" applyBorder="1" applyAlignment="1">
      <alignment horizontal="left" vertical="top" wrapText="1"/>
    </xf>
    <xf numFmtId="0" fontId="18" fillId="7" borderId="5" xfId="0" applyFont="1" applyFill="1" applyBorder="1" applyAlignment="1">
      <alignment horizontal="left" vertical="top" wrapText="1"/>
    </xf>
    <xf numFmtId="0" fontId="18" fillId="17" borderId="4" xfId="0" applyFont="1" applyFill="1" applyBorder="1" applyAlignment="1">
      <alignment horizontal="left" vertical="top" wrapText="1"/>
    </xf>
    <xf numFmtId="0" fontId="18" fillId="17" borderId="5" xfId="0" applyFont="1" applyFill="1" applyBorder="1" applyAlignment="1">
      <alignment horizontal="left" vertical="top" wrapText="1"/>
    </xf>
    <xf numFmtId="0" fontId="18" fillId="12" borderId="4" xfId="0" applyFont="1" applyFill="1" applyBorder="1" applyAlignment="1">
      <alignment horizontal="center"/>
    </xf>
    <xf numFmtId="0" fontId="18" fillId="12" borderId="6" xfId="0" applyFont="1" applyFill="1" applyBorder="1" applyAlignment="1">
      <alignment horizontal="center"/>
    </xf>
    <xf numFmtId="0" fontId="18" fillId="12" borderId="5" xfId="0" applyFont="1" applyFill="1" applyBorder="1" applyAlignment="1">
      <alignment horizontal="center"/>
    </xf>
    <xf numFmtId="0" fontId="18" fillId="16" borderId="4" xfId="0" applyFont="1" applyFill="1" applyBorder="1" applyAlignment="1">
      <alignment horizontal="center"/>
    </xf>
    <xf numFmtId="0" fontId="18" fillId="16" borderId="6" xfId="0" applyFont="1" applyFill="1" applyBorder="1" applyAlignment="1">
      <alignment horizontal="center"/>
    </xf>
    <xf numFmtId="0" fontId="18" fillId="16" borderId="5" xfId="0" applyFont="1" applyFill="1" applyBorder="1" applyAlignment="1">
      <alignment horizontal="center"/>
    </xf>
    <xf numFmtId="0" fontId="18" fillId="4" borderId="4" xfId="0" applyFont="1" applyFill="1" applyBorder="1" applyAlignment="1">
      <alignment horizontal="left" vertical="top" wrapText="1"/>
    </xf>
    <xf numFmtId="0" fontId="18" fillId="4" borderId="6" xfId="0" applyFont="1" applyFill="1" applyBorder="1" applyAlignment="1">
      <alignment horizontal="left" vertical="top" wrapText="1"/>
    </xf>
    <xf numFmtId="0" fontId="18" fillId="4" borderId="5" xfId="0" applyFont="1" applyFill="1" applyBorder="1" applyAlignment="1">
      <alignment horizontal="left" vertical="top" wrapText="1"/>
    </xf>
    <xf numFmtId="0" fontId="18" fillId="5" borderId="4" xfId="0" applyFont="1" applyFill="1" applyBorder="1" applyAlignment="1">
      <alignment horizontal="left" vertical="top" wrapText="1"/>
    </xf>
    <xf numFmtId="0" fontId="18" fillId="5" borderId="5" xfId="0" applyFont="1" applyFill="1" applyBorder="1" applyAlignment="1">
      <alignment horizontal="left" vertical="top" wrapText="1"/>
    </xf>
    <xf numFmtId="0" fontId="18" fillId="17" borderId="4" xfId="0" applyFont="1" applyFill="1" applyBorder="1" applyAlignment="1">
      <alignment vertical="top" wrapText="1"/>
    </xf>
    <xf numFmtId="0" fontId="18" fillId="17" borderId="5" xfId="0" applyFont="1" applyFill="1" applyBorder="1" applyAlignment="1">
      <alignment vertical="top" wrapText="1"/>
    </xf>
    <xf numFmtId="0" fontId="23" fillId="0" borderId="16" xfId="0" applyFont="1" applyBorder="1" applyAlignment="1">
      <alignment horizontal="right" vertical="center"/>
    </xf>
    <xf numFmtId="0" fontId="23" fillId="0" borderId="10" xfId="0" applyFont="1" applyBorder="1" applyAlignment="1">
      <alignment horizontal="right" vertical="center"/>
    </xf>
    <xf numFmtId="0" fontId="7" fillId="0" borderId="1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20" borderId="4" xfId="0" applyFont="1" applyFill="1" applyBorder="1" applyAlignment="1">
      <alignment horizontal="left" vertical="top"/>
    </xf>
    <xf numFmtId="0" fontId="8" fillId="20" borderId="5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8" fillId="24" borderId="4" xfId="0" applyFont="1" applyFill="1" applyBorder="1" applyAlignment="1">
      <alignment horizontal="left"/>
    </xf>
    <xf numFmtId="0" fontId="8" fillId="24" borderId="5" xfId="0" applyFont="1" applyFill="1" applyBorder="1" applyAlignment="1">
      <alignment horizontal="left"/>
    </xf>
    <xf numFmtId="0" fontId="4" fillId="24" borderId="4" xfId="0" applyFont="1" applyFill="1" applyBorder="1" applyAlignment="1">
      <alignment horizontal="left" vertical="center"/>
    </xf>
    <xf numFmtId="0" fontId="4" fillId="24" borderId="5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 vertical="top" wrapText="1"/>
    </xf>
    <xf numFmtId="0" fontId="8" fillId="7" borderId="5" xfId="0" applyFont="1" applyFill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16" fillId="0" borderId="4" xfId="3" applyFont="1" applyBorder="1" applyAlignment="1">
      <alignment horizontal="center" vertical="center"/>
    </xf>
    <xf numFmtId="0" fontId="16" fillId="0" borderId="5" xfId="3" applyFont="1" applyBorder="1" applyAlignment="1">
      <alignment horizontal="center" vertical="center"/>
    </xf>
    <xf numFmtId="0" fontId="18" fillId="24" borderId="4" xfId="3" applyFont="1" applyFill="1" applyBorder="1" applyAlignment="1">
      <alignment horizontal="center" vertical="center"/>
    </xf>
    <xf numFmtId="0" fontId="18" fillId="24" borderId="5" xfId="3" applyFont="1" applyFill="1" applyBorder="1" applyAlignment="1">
      <alignment horizontal="center" vertical="center"/>
    </xf>
    <xf numFmtId="0" fontId="16" fillId="11" borderId="4" xfId="3" applyFont="1" applyFill="1" applyBorder="1" applyAlignment="1">
      <alignment horizontal="left" vertical="center" wrapText="1"/>
    </xf>
    <xf numFmtId="0" fontId="16" fillId="11" borderId="5" xfId="3" applyFont="1" applyFill="1" applyBorder="1" applyAlignment="1">
      <alignment horizontal="left" vertical="center" wrapText="1"/>
    </xf>
    <xf numFmtId="0" fontId="18" fillId="11" borderId="4" xfId="3" applyFont="1" applyFill="1" applyBorder="1" applyAlignment="1">
      <alignment horizontal="center" vertical="center"/>
    </xf>
    <xf numFmtId="0" fontId="18" fillId="11" borderId="5" xfId="3" applyFont="1" applyFill="1" applyBorder="1" applyAlignment="1">
      <alignment horizontal="center" vertical="center"/>
    </xf>
    <xf numFmtId="0" fontId="18" fillId="24" borderId="4" xfId="3" applyFont="1" applyFill="1" applyBorder="1" applyAlignment="1">
      <alignment horizontal="left" vertical="center"/>
    </xf>
    <xf numFmtId="0" fontId="18" fillId="24" borderId="6" xfId="3" applyFont="1" applyFill="1" applyBorder="1" applyAlignment="1">
      <alignment horizontal="left" vertical="center"/>
    </xf>
    <xf numFmtId="0" fontId="18" fillId="24" borderId="16" xfId="3" applyFont="1" applyFill="1" applyBorder="1" applyAlignment="1">
      <alignment horizontal="right" vertical="center"/>
    </xf>
    <xf numFmtId="0" fontId="18" fillId="24" borderId="10" xfId="3" applyFont="1" applyFill="1" applyBorder="1" applyAlignment="1">
      <alignment horizontal="right" vertical="center"/>
    </xf>
    <xf numFmtId="0" fontId="18" fillId="24" borderId="5" xfId="3" applyFont="1" applyFill="1" applyBorder="1" applyAlignment="1">
      <alignment horizontal="left" vertical="center"/>
    </xf>
    <xf numFmtId="0" fontId="16" fillId="0" borderId="2" xfId="3" applyFont="1" applyBorder="1" applyAlignment="1">
      <alignment horizontal="center" vertical="center"/>
    </xf>
    <xf numFmtId="0" fontId="16" fillId="0" borderId="3" xfId="3" applyFont="1" applyBorder="1" applyAlignment="1">
      <alignment horizontal="left" vertical="center"/>
    </xf>
    <xf numFmtId="0" fontId="16" fillId="0" borderId="7" xfId="3" applyFont="1" applyBorder="1" applyAlignment="1">
      <alignment horizontal="left" vertical="center"/>
    </xf>
    <xf numFmtId="0" fontId="16" fillId="0" borderId="9" xfId="3" applyFont="1" applyBorder="1" applyAlignment="1">
      <alignment horizontal="left" vertical="center"/>
    </xf>
    <xf numFmtId="0" fontId="18" fillId="0" borderId="1" xfId="3" applyFont="1" applyAlignment="1">
      <alignment horizontal="center" vertical="center"/>
    </xf>
    <xf numFmtId="0" fontId="18" fillId="0" borderId="1" xfId="3" applyFont="1" applyAlignment="1">
      <alignment horizontal="center"/>
    </xf>
    <xf numFmtId="0" fontId="18" fillId="0" borderId="15" xfId="3" applyFont="1" applyBorder="1" applyAlignment="1">
      <alignment horizontal="center"/>
    </xf>
    <xf numFmtId="0" fontId="18" fillId="0" borderId="2" xfId="3" applyFont="1" applyBorder="1" applyAlignment="1">
      <alignment horizontal="center" vertical="center"/>
    </xf>
    <xf numFmtId="0" fontId="18" fillId="17" borderId="4" xfId="3" applyFont="1" applyFill="1" applyBorder="1" applyAlignment="1">
      <alignment horizontal="left" vertical="top" wrapText="1"/>
    </xf>
    <xf numFmtId="0" fontId="18" fillId="17" borderId="6" xfId="3" applyFont="1" applyFill="1" applyBorder="1" applyAlignment="1">
      <alignment horizontal="left" vertical="top" wrapText="1"/>
    </xf>
    <xf numFmtId="0" fontId="18" fillId="5" borderId="2" xfId="3" applyFont="1" applyFill="1" applyBorder="1" applyAlignment="1">
      <alignment horizontal="left" vertical="top" wrapText="1"/>
    </xf>
    <xf numFmtId="0" fontId="18" fillId="7" borderId="4" xfId="3" applyFont="1" applyFill="1" applyBorder="1" applyAlignment="1">
      <alignment horizontal="left" vertical="top" wrapText="1"/>
    </xf>
    <xf numFmtId="0" fontId="18" fillId="7" borderId="5" xfId="3" applyFont="1" applyFill="1" applyBorder="1" applyAlignment="1">
      <alignment horizontal="left" vertical="top" wrapText="1"/>
    </xf>
    <xf numFmtId="0" fontId="18" fillId="0" borderId="2" xfId="3" applyFont="1" applyBorder="1" applyAlignment="1">
      <alignment horizontal="center"/>
    </xf>
    <xf numFmtId="0" fontId="18" fillId="11" borderId="4" xfId="3" applyFont="1" applyFill="1" applyBorder="1" applyAlignment="1">
      <alignment horizontal="center"/>
    </xf>
    <xf numFmtId="0" fontId="18" fillId="11" borderId="5" xfId="3" applyFont="1" applyFill="1" applyBorder="1" applyAlignment="1">
      <alignment horizontal="center"/>
    </xf>
    <xf numFmtId="0" fontId="18" fillId="5" borderId="4" xfId="3" applyFont="1" applyFill="1" applyBorder="1" applyAlignment="1">
      <alignment horizontal="left" vertical="top" wrapText="1"/>
    </xf>
    <xf numFmtId="0" fontId="18" fillId="5" borderId="5" xfId="3" applyFont="1" applyFill="1" applyBorder="1" applyAlignment="1">
      <alignment horizontal="left" vertical="top" wrapText="1"/>
    </xf>
    <xf numFmtId="0" fontId="18" fillId="0" borderId="3" xfId="3" applyFont="1" applyBorder="1" applyAlignment="1">
      <alignment horizontal="center" vertical="center"/>
    </xf>
    <xf numFmtId="0" fontId="18" fillId="0" borderId="9" xfId="3" applyFont="1" applyBorder="1" applyAlignment="1">
      <alignment horizontal="center" vertical="center"/>
    </xf>
    <xf numFmtId="0" fontId="18" fillId="0" borderId="7" xfId="3" applyFont="1" applyBorder="1" applyAlignment="1">
      <alignment horizontal="center" vertical="center"/>
    </xf>
    <xf numFmtId="0" fontId="18" fillId="9" borderId="2" xfId="3" applyFont="1" applyFill="1" applyBorder="1" applyAlignment="1">
      <alignment horizontal="center"/>
    </xf>
    <xf numFmtId="0" fontId="18" fillId="10" borderId="2" xfId="3" applyFont="1" applyFill="1" applyBorder="1" applyAlignment="1">
      <alignment horizontal="center"/>
    </xf>
    <xf numFmtId="0" fontId="18" fillId="11" borderId="2" xfId="3" applyFont="1" applyFill="1" applyBorder="1" applyAlignment="1">
      <alignment horizontal="center"/>
    </xf>
    <xf numFmtId="0" fontId="18" fillId="12" borderId="4" xfId="3" applyFont="1" applyFill="1" applyBorder="1" applyAlignment="1">
      <alignment horizontal="center"/>
    </xf>
    <xf numFmtId="0" fontId="18" fillId="12" borderId="6" xfId="3" applyFont="1" applyFill="1" applyBorder="1" applyAlignment="1">
      <alignment horizontal="center"/>
    </xf>
    <xf numFmtId="0" fontId="18" fillId="12" borderId="5" xfId="3" applyFont="1" applyFill="1" applyBorder="1" applyAlignment="1">
      <alignment horizontal="center"/>
    </xf>
    <xf numFmtId="0" fontId="18" fillId="13" borderId="2" xfId="3" applyFont="1" applyFill="1" applyBorder="1" applyAlignment="1">
      <alignment horizontal="center"/>
    </xf>
    <xf numFmtId="0" fontId="18" fillId="14" borderId="2" xfId="3" applyFont="1" applyFill="1" applyBorder="1" applyAlignment="1">
      <alignment horizontal="center"/>
    </xf>
    <xf numFmtId="0" fontId="18" fillId="15" borderId="2" xfId="3" applyFont="1" applyFill="1" applyBorder="1" applyAlignment="1">
      <alignment horizontal="center"/>
    </xf>
    <xf numFmtId="0" fontId="18" fillId="16" borderId="4" xfId="3" applyFont="1" applyFill="1" applyBorder="1" applyAlignment="1">
      <alignment horizontal="center"/>
    </xf>
    <xf numFmtId="0" fontId="18" fillId="16" borderId="6" xfId="3" applyFont="1" applyFill="1" applyBorder="1" applyAlignment="1">
      <alignment horizontal="center"/>
    </xf>
    <xf numFmtId="0" fontId="18" fillId="16" borderId="5" xfId="3" applyFont="1" applyFill="1" applyBorder="1" applyAlignment="1">
      <alignment horizontal="center"/>
    </xf>
    <xf numFmtId="0" fontId="18" fillId="4" borderId="4" xfId="3" applyFont="1" applyFill="1" applyBorder="1" applyAlignment="1">
      <alignment horizontal="left" vertical="top" wrapText="1"/>
    </xf>
    <xf numFmtId="0" fontId="18" fillId="4" borderId="6" xfId="3" applyFont="1" applyFill="1" applyBorder="1" applyAlignment="1">
      <alignment horizontal="left" vertical="top" wrapText="1"/>
    </xf>
    <xf numFmtId="0" fontId="18" fillId="4" borderId="5" xfId="3" applyFont="1" applyFill="1" applyBorder="1" applyAlignment="1">
      <alignment horizontal="left" vertical="top" wrapText="1"/>
    </xf>
    <xf numFmtId="0" fontId="18" fillId="5" borderId="4" xfId="3" applyFont="1" applyFill="1" applyBorder="1" applyAlignment="1">
      <alignment vertical="top" wrapText="1"/>
    </xf>
    <xf numFmtId="0" fontId="18" fillId="5" borderId="5" xfId="3" applyFont="1" applyFill="1" applyBorder="1" applyAlignment="1">
      <alignment vertical="top" wrapText="1"/>
    </xf>
    <xf numFmtId="0" fontId="18" fillId="24" borderId="4" xfId="0" applyFont="1" applyFill="1" applyBorder="1" applyAlignment="1">
      <alignment horizontal="right"/>
    </xf>
    <xf numFmtId="0" fontId="18" fillId="24" borderId="5" xfId="0" applyFont="1" applyFill="1" applyBorder="1" applyAlignment="1">
      <alignment horizontal="right"/>
    </xf>
    <xf numFmtId="0" fontId="18" fillId="24" borderId="4" xfId="0" applyFont="1" applyFill="1" applyBorder="1" applyAlignment="1">
      <alignment horizontal="left"/>
    </xf>
    <xf numFmtId="0" fontId="18" fillId="24" borderId="5" xfId="0" applyFont="1" applyFill="1" applyBorder="1" applyAlignment="1">
      <alignment horizontal="left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vertical="top" wrapText="1"/>
    </xf>
    <xf numFmtId="0" fontId="18" fillId="0" borderId="16" xfId="0" applyFont="1" applyBorder="1" applyAlignment="1">
      <alignment horizontal="center"/>
    </xf>
    <xf numFmtId="0" fontId="18" fillId="24" borderId="6" xfId="0" applyFont="1" applyFill="1" applyBorder="1" applyAlignment="1">
      <alignment horizontal="left"/>
    </xf>
    <xf numFmtId="0" fontId="18" fillId="0" borderId="3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center" vertical="top"/>
    </xf>
    <xf numFmtId="0" fontId="18" fillId="0" borderId="9" xfId="0" applyFont="1" applyBorder="1" applyAlignment="1">
      <alignment horizontal="center" vertical="top"/>
    </xf>
    <xf numFmtId="0" fontId="18" fillId="0" borderId="7" xfId="0" applyFont="1" applyBorder="1" applyAlignment="1">
      <alignment horizontal="center" vertical="top"/>
    </xf>
    <xf numFmtId="0" fontId="18" fillId="24" borderId="11" xfId="0" applyFont="1" applyFill="1" applyBorder="1" applyAlignment="1">
      <alignment horizontal="left"/>
    </xf>
    <xf numFmtId="0" fontId="18" fillId="24" borderId="12" xfId="0" applyFont="1" applyFill="1" applyBorder="1" applyAlignment="1">
      <alignment horizontal="left"/>
    </xf>
    <xf numFmtId="0" fontId="18" fillId="0" borderId="5" xfId="0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right"/>
    </xf>
    <xf numFmtId="0" fontId="11" fillId="6" borderId="2" xfId="0" applyFont="1" applyFill="1" applyBorder="1" applyAlignment="1">
      <alignment horizontal="center" vertical="top"/>
    </xf>
    <xf numFmtId="0" fontId="11" fillId="6" borderId="3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top"/>
    </xf>
    <xf numFmtId="0" fontId="11" fillId="6" borderId="9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top"/>
    </xf>
    <xf numFmtId="0" fontId="8" fillId="6" borderId="6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18" fillId="6" borderId="2" xfId="3" applyFont="1" applyFill="1" applyBorder="1" applyAlignment="1">
      <alignment horizontal="center" vertical="center"/>
    </xf>
    <xf numFmtId="0" fontId="18" fillId="6" borderId="4" xfId="3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/>
    </xf>
    <xf numFmtId="0" fontId="18" fillId="6" borderId="5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top" wrapText="1"/>
    </xf>
    <xf numFmtId="0" fontId="18" fillId="6" borderId="9" xfId="0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</cellXfs>
  <cellStyles count="6">
    <cellStyle name="ปกติ" xfId="0" builtinId="0"/>
    <cellStyle name="ปกติ 2" xfId="3" xr:uid="{BFCA3E32-1427-45F9-9828-49311EE30CAA}"/>
    <cellStyle name="Normal 2" xfId="1" xr:uid="{00000000-0005-0000-0000-000000000000}"/>
    <cellStyle name="Normal 2 2" xfId="4" xr:uid="{7B85EA8D-1173-4C42-9BBE-D8343E84E330}"/>
    <cellStyle name="Normal 3" xfId="2" xr:uid="{9AB6BB10-B163-409A-B46F-59DD523CC539}"/>
    <cellStyle name="Normal 3 2" xfId="5" xr:uid="{6DA9C590-8E6A-463C-B0E5-0E8DE92F6BE1}"/>
  </cellStyles>
  <dxfs count="0"/>
  <tableStyles count="0" defaultTableStyle="TableStyleMedium2" defaultPivotStyle="PivotStyleLight16"/>
  <colors>
    <mruColors>
      <color rgb="FFFF99FF"/>
      <color rgb="FFFF40FF"/>
      <color rgb="FFFF8BF7"/>
      <color rgb="FFFFFFCC"/>
      <color rgb="FFCCCCFF"/>
      <color rgb="FF11FB4E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82"/>
  <sheetViews>
    <sheetView zoomScale="64" zoomScaleNormal="60" workbookViewId="0">
      <pane xSplit="2" ySplit="3" topLeftCell="AB28" activePane="bottomRight" state="frozen"/>
      <selection pane="topRight" activeCell="C1" sqref="C1"/>
      <selection pane="bottomLeft" activeCell="A4" sqref="A4"/>
      <selection pane="bottomRight" activeCell="AF33" sqref="AF33"/>
    </sheetView>
  </sheetViews>
  <sheetFormatPr baseColWidth="10" defaultColWidth="10" defaultRowHeight="24" x14ac:dyDescent="0.4"/>
  <cols>
    <col min="1" max="1" width="5.5" style="123" customWidth="1"/>
    <col min="2" max="2" width="67.1640625" style="124" customWidth="1"/>
    <col min="3" max="20" width="5.5" style="124" customWidth="1"/>
    <col min="21" max="21" width="6.5" style="124" customWidth="1"/>
    <col min="22" max="62" width="5.5" style="124" customWidth="1"/>
    <col min="63" max="63" width="13.33203125" style="123" customWidth="1"/>
    <col min="64" max="16384" width="10" style="124"/>
  </cols>
  <sheetData>
    <row r="1" spans="1:63" x14ac:dyDescent="0.4">
      <c r="A1" s="594" t="s">
        <v>24</v>
      </c>
      <c r="B1" s="594"/>
      <c r="C1" s="597" t="s">
        <v>25</v>
      </c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597"/>
      <c r="S1" s="597"/>
      <c r="T1" s="597"/>
      <c r="U1" s="597"/>
      <c r="V1" s="597"/>
      <c r="W1" s="597"/>
      <c r="X1" s="597"/>
      <c r="Y1" s="597"/>
      <c r="Z1" s="597"/>
      <c r="AA1" s="597"/>
      <c r="AB1" s="597"/>
      <c r="AC1" s="597"/>
      <c r="AD1" s="597"/>
      <c r="AE1" s="597"/>
      <c r="AF1" s="597"/>
      <c r="AG1" s="597"/>
      <c r="AH1" s="597"/>
      <c r="AI1" s="597"/>
      <c r="AJ1" s="597"/>
      <c r="AK1" s="597"/>
      <c r="AL1" s="597"/>
      <c r="AM1" s="597"/>
      <c r="AN1" s="597"/>
      <c r="AO1" s="597"/>
      <c r="AP1" s="597"/>
      <c r="AQ1" s="597"/>
      <c r="AR1" s="597"/>
      <c r="AS1" s="597"/>
      <c r="AT1" s="597"/>
      <c r="AU1" s="597"/>
      <c r="AV1" s="597"/>
      <c r="AW1" s="597"/>
      <c r="AX1" s="597"/>
      <c r="AY1" s="597"/>
      <c r="AZ1" s="597"/>
      <c r="BA1" s="597"/>
      <c r="BB1" s="597"/>
      <c r="BC1" s="597"/>
      <c r="BD1" s="597"/>
      <c r="BE1" s="597"/>
      <c r="BF1" s="597"/>
      <c r="BG1" s="597"/>
      <c r="BH1" s="597"/>
      <c r="BI1" s="597"/>
      <c r="BJ1" s="597"/>
      <c r="BK1" s="594" t="s">
        <v>71</v>
      </c>
    </row>
    <row r="2" spans="1:63" x14ac:dyDescent="0.4">
      <c r="A2" s="594"/>
      <c r="B2" s="594"/>
      <c r="C2" s="598">
        <v>1</v>
      </c>
      <c r="D2" s="599"/>
      <c r="E2" s="599"/>
      <c r="F2" s="599"/>
      <c r="G2" s="599"/>
      <c r="H2" s="600"/>
      <c r="I2" s="601">
        <v>2</v>
      </c>
      <c r="J2" s="602"/>
      <c r="K2" s="602"/>
      <c r="L2" s="602"/>
      <c r="M2" s="602"/>
      <c r="N2" s="603"/>
      <c r="O2" s="601">
        <v>3</v>
      </c>
      <c r="P2" s="602"/>
      <c r="Q2" s="602"/>
      <c r="R2" s="602"/>
      <c r="S2" s="602"/>
      <c r="T2" s="603"/>
      <c r="U2" s="598">
        <v>4</v>
      </c>
      <c r="V2" s="599"/>
      <c r="W2" s="599"/>
      <c r="X2" s="599"/>
      <c r="Y2" s="599"/>
      <c r="Z2" s="600"/>
      <c r="AA2" s="601">
        <v>5</v>
      </c>
      <c r="AB2" s="602"/>
      <c r="AC2" s="602"/>
      <c r="AD2" s="602"/>
      <c r="AE2" s="602"/>
      <c r="AF2" s="603"/>
      <c r="AG2" s="598">
        <v>6</v>
      </c>
      <c r="AH2" s="599"/>
      <c r="AI2" s="599"/>
      <c r="AJ2" s="599"/>
      <c r="AK2" s="599"/>
      <c r="AL2" s="600"/>
      <c r="AM2" s="596">
        <v>7</v>
      </c>
      <c r="AN2" s="596"/>
      <c r="AO2" s="596"/>
      <c r="AP2" s="596"/>
      <c r="AQ2" s="596"/>
      <c r="AR2" s="596"/>
      <c r="AS2" s="601">
        <v>8</v>
      </c>
      <c r="AT2" s="602"/>
      <c r="AU2" s="602"/>
      <c r="AV2" s="602"/>
      <c r="AW2" s="602"/>
      <c r="AX2" s="603"/>
      <c r="AY2" s="598">
        <v>9</v>
      </c>
      <c r="AZ2" s="599"/>
      <c r="BA2" s="599"/>
      <c r="BB2" s="599"/>
      <c r="BC2" s="599"/>
      <c r="BD2" s="600"/>
      <c r="BE2" s="596">
        <v>10</v>
      </c>
      <c r="BF2" s="596"/>
      <c r="BG2" s="596"/>
      <c r="BH2" s="596"/>
      <c r="BI2" s="596"/>
      <c r="BJ2" s="596"/>
      <c r="BK2" s="594"/>
    </row>
    <row r="3" spans="1:63" x14ac:dyDescent="0.4">
      <c r="A3" s="594"/>
      <c r="B3" s="594"/>
      <c r="C3" s="588" t="s">
        <v>26</v>
      </c>
      <c r="D3" s="588"/>
      <c r="E3" s="589" t="s">
        <v>27</v>
      </c>
      <c r="F3" s="589"/>
      <c r="G3" s="374" t="s">
        <v>467</v>
      </c>
      <c r="H3" s="394" t="s">
        <v>468</v>
      </c>
      <c r="I3" s="586" t="s">
        <v>26</v>
      </c>
      <c r="J3" s="586"/>
      <c r="K3" s="587" t="s">
        <v>27</v>
      </c>
      <c r="L3" s="587"/>
      <c r="M3" s="374" t="s">
        <v>467</v>
      </c>
      <c r="N3" s="394" t="s">
        <v>468</v>
      </c>
      <c r="O3" s="586" t="s">
        <v>26</v>
      </c>
      <c r="P3" s="586"/>
      <c r="Q3" s="587" t="s">
        <v>27</v>
      </c>
      <c r="R3" s="587"/>
      <c r="S3" s="374" t="s">
        <v>467</v>
      </c>
      <c r="T3" s="394" t="s">
        <v>468</v>
      </c>
      <c r="U3" s="588" t="s">
        <v>26</v>
      </c>
      <c r="V3" s="588"/>
      <c r="W3" s="589" t="s">
        <v>27</v>
      </c>
      <c r="X3" s="589"/>
      <c r="Y3" s="374" t="s">
        <v>467</v>
      </c>
      <c r="Z3" s="394" t="s">
        <v>468</v>
      </c>
      <c r="AA3" s="586" t="s">
        <v>26</v>
      </c>
      <c r="AB3" s="586"/>
      <c r="AC3" s="587" t="s">
        <v>27</v>
      </c>
      <c r="AD3" s="587"/>
      <c r="AE3" s="374" t="s">
        <v>467</v>
      </c>
      <c r="AF3" s="394" t="s">
        <v>468</v>
      </c>
      <c r="AG3" s="588" t="s">
        <v>26</v>
      </c>
      <c r="AH3" s="588"/>
      <c r="AI3" s="589" t="s">
        <v>27</v>
      </c>
      <c r="AJ3" s="589"/>
      <c r="AK3" s="374" t="s">
        <v>467</v>
      </c>
      <c r="AL3" s="394" t="s">
        <v>468</v>
      </c>
      <c r="AM3" s="586" t="s">
        <v>26</v>
      </c>
      <c r="AN3" s="586"/>
      <c r="AO3" s="587" t="s">
        <v>27</v>
      </c>
      <c r="AP3" s="587"/>
      <c r="AQ3" s="374" t="s">
        <v>467</v>
      </c>
      <c r="AR3" s="394" t="s">
        <v>468</v>
      </c>
      <c r="AS3" s="586" t="s">
        <v>26</v>
      </c>
      <c r="AT3" s="586"/>
      <c r="AU3" s="587" t="s">
        <v>27</v>
      </c>
      <c r="AV3" s="587"/>
      <c r="AW3" s="374" t="s">
        <v>467</v>
      </c>
      <c r="AX3" s="394" t="s">
        <v>468</v>
      </c>
      <c r="AY3" s="588" t="s">
        <v>26</v>
      </c>
      <c r="AZ3" s="588"/>
      <c r="BA3" s="589" t="s">
        <v>27</v>
      </c>
      <c r="BB3" s="589"/>
      <c r="BC3" s="374" t="s">
        <v>467</v>
      </c>
      <c r="BD3" s="394" t="s">
        <v>468</v>
      </c>
      <c r="BE3" s="586" t="s">
        <v>26</v>
      </c>
      <c r="BF3" s="586"/>
      <c r="BG3" s="587" t="s">
        <v>27</v>
      </c>
      <c r="BH3" s="587"/>
      <c r="BI3" s="374" t="s">
        <v>467</v>
      </c>
      <c r="BJ3" s="394" t="s">
        <v>468</v>
      </c>
      <c r="BK3" s="594"/>
    </row>
    <row r="4" spans="1:63" x14ac:dyDescent="0.4">
      <c r="A4" s="595" t="s">
        <v>28</v>
      </c>
      <c r="B4" s="595"/>
      <c r="C4" s="23"/>
      <c r="D4" s="23"/>
      <c r="E4" s="23"/>
      <c r="F4" s="23"/>
      <c r="G4" s="23"/>
      <c r="H4" s="2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3"/>
      <c r="V4" s="23"/>
      <c r="W4" s="23"/>
      <c r="X4" s="23"/>
      <c r="Y4" s="23"/>
      <c r="Z4" s="23"/>
      <c r="AA4" s="2"/>
      <c r="AB4" s="2"/>
      <c r="AC4" s="2"/>
      <c r="AD4" s="2"/>
      <c r="AE4" s="2"/>
      <c r="AF4" s="2"/>
      <c r="AG4" s="23"/>
      <c r="AH4" s="23"/>
      <c r="AI4" s="23"/>
      <c r="AJ4" s="23"/>
      <c r="AK4" s="23"/>
      <c r="AL4" s="23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3"/>
      <c r="BA4" s="2"/>
      <c r="BB4" s="23"/>
      <c r="BC4" s="23"/>
      <c r="BD4" s="23"/>
      <c r="BE4" s="2"/>
      <c r="BF4" s="2"/>
      <c r="BG4" s="2"/>
      <c r="BH4" s="2"/>
      <c r="BI4" s="2"/>
      <c r="BJ4" s="2"/>
      <c r="BK4" s="395" t="s">
        <v>469</v>
      </c>
    </row>
    <row r="5" spans="1:63" ht="26.25" customHeight="1" x14ac:dyDescent="0.4">
      <c r="A5" s="23">
        <v>1</v>
      </c>
      <c r="B5" s="270" t="s">
        <v>2</v>
      </c>
      <c r="C5" s="388">
        <v>1</v>
      </c>
      <c r="D5" s="388" t="s">
        <v>15</v>
      </c>
      <c r="E5" s="23"/>
      <c r="F5" s="23"/>
      <c r="G5" s="23"/>
      <c r="H5" s="23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3"/>
      <c r="V5" s="23"/>
      <c r="W5" s="23"/>
      <c r="X5" s="23"/>
      <c r="Y5" s="23"/>
      <c r="Z5" s="23"/>
      <c r="AA5" s="2"/>
      <c r="AB5" s="2"/>
      <c r="AC5" s="2"/>
      <c r="AD5" s="2"/>
      <c r="AE5" s="2"/>
      <c r="AF5" s="2"/>
      <c r="AG5" s="23"/>
      <c r="AH5" s="23"/>
      <c r="AI5" s="23"/>
      <c r="AJ5" s="23"/>
      <c r="AK5" s="23"/>
      <c r="AL5" s="23"/>
      <c r="AM5" s="103">
        <v>6</v>
      </c>
      <c r="AN5" s="103" t="s">
        <v>14</v>
      </c>
      <c r="AO5" s="2"/>
      <c r="AP5" s="2"/>
      <c r="AQ5" s="374">
        <v>2</v>
      </c>
      <c r="AR5" s="2"/>
      <c r="AS5" s="2"/>
      <c r="AT5" s="2"/>
      <c r="AU5" s="2"/>
      <c r="AV5" s="2"/>
      <c r="AW5" s="2"/>
      <c r="AX5" s="2"/>
      <c r="AY5" s="2"/>
      <c r="AZ5" s="23"/>
      <c r="BA5" s="2"/>
      <c r="BB5" s="23"/>
      <c r="BC5" s="23"/>
      <c r="BD5" s="23"/>
      <c r="BE5" s="2"/>
      <c r="BF5" s="2"/>
      <c r="BG5" s="2"/>
      <c r="BH5" s="2"/>
      <c r="BI5" s="2"/>
      <c r="BJ5" s="2"/>
      <c r="BK5" s="23">
        <f>SUM(C5:BJ5)</f>
        <v>9</v>
      </c>
    </row>
    <row r="6" spans="1:63" ht="26.25" customHeight="1" x14ac:dyDescent="0.4">
      <c r="A6" s="23">
        <v>2</v>
      </c>
      <c r="B6" s="270" t="s">
        <v>3</v>
      </c>
      <c r="C6" s="388">
        <v>1</v>
      </c>
      <c r="D6" s="388" t="s">
        <v>15</v>
      </c>
      <c r="E6" s="23"/>
      <c r="F6" s="23"/>
      <c r="G6" s="23"/>
      <c r="H6" s="2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3"/>
      <c r="V6" s="23"/>
      <c r="W6" s="23"/>
      <c r="X6" s="23"/>
      <c r="Y6" s="23"/>
      <c r="Z6" s="23"/>
      <c r="AA6" s="2"/>
      <c r="AB6" s="2"/>
      <c r="AC6" s="2"/>
      <c r="AD6" s="2"/>
      <c r="AE6" s="2"/>
      <c r="AF6" s="2"/>
      <c r="AG6" s="23"/>
      <c r="AH6" s="23"/>
      <c r="AI6" s="23"/>
      <c r="AJ6" s="23"/>
      <c r="AK6" s="23"/>
      <c r="AL6" s="23"/>
      <c r="AM6" s="2"/>
      <c r="AN6" s="2"/>
      <c r="AO6" s="104">
        <v>8</v>
      </c>
      <c r="AP6" s="104" t="s">
        <v>16</v>
      </c>
      <c r="AQ6" s="374">
        <v>2</v>
      </c>
      <c r="AR6" s="2"/>
      <c r="AS6" s="2"/>
      <c r="AT6" s="2"/>
      <c r="AU6" s="2"/>
      <c r="AV6" s="2"/>
      <c r="AW6" s="2"/>
      <c r="AX6" s="2"/>
      <c r="AY6" s="2"/>
      <c r="AZ6" s="23"/>
      <c r="BA6" s="2"/>
      <c r="BB6" s="23"/>
      <c r="BC6" s="23"/>
      <c r="BD6" s="23"/>
      <c r="BE6" s="2"/>
      <c r="BF6" s="2"/>
      <c r="BG6" s="2"/>
      <c r="BH6" s="2"/>
      <c r="BI6" s="2"/>
      <c r="BJ6" s="2"/>
      <c r="BK6" s="23">
        <f t="shared" ref="BK6:BK15" si="0">SUM(C6:BJ6)</f>
        <v>11</v>
      </c>
    </row>
    <row r="7" spans="1:63" ht="26.25" customHeight="1" x14ac:dyDescent="0.4">
      <c r="A7" s="23">
        <v>3</v>
      </c>
      <c r="B7" s="270" t="s">
        <v>4</v>
      </c>
      <c r="C7" s="388">
        <v>1</v>
      </c>
      <c r="D7" s="388" t="s">
        <v>14</v>
      </c>
      <c r="E7" s="23"/>
      <c r="F7" s="23"/>
      <c r="G7" s="23"/>
      <c r="H7" s="23"/>
      <c r="I7" s="2"/>
      <c r="J7" s="2"/>
      <c r="K7" s="2"/>
      <c r="L7" s="2"/>
      <c r="M7" s="2"/>
      <c r="N7" s="2"/>
      <c r="O7" s="103">
        <v>2</v>
      </c>
      <c r="P7" s="103" t="s">
        <v>14</v>
      </c>
      <c r="Q7" s="2"/>
      <c r="R7" s="2"/>
      <c r="S7" s="2"/>
      <c r="T7" s="2"/>
      <c r="U7" s="23"/>
      <c r="V7" s="23"/>
      <c r="W7" s="23"/>
      <c r="X7" s="23"/>
      <c r="Y7" s="23"/>
      <c r="Z7" s="23"/>
      <c r="AA7" s="2"/>
      <c r="AB7" s="2"/>
      <c r="AC7" s="2"/>
      <c r="AD7" s="2"/>
      <c r="AE7" s="2"/>
      <c r="AF7" s="2"/>
      <c r="AG7" s="388">
        <v>3</v>
      </c>
      <c r="AH7" s="388" t="s">
        <v>14</v>
      </c>
      <c r="AI7" s="23"/>
      <c r="AJ7" s="23"/>
      <c r="AK7" s="23"/>
      <c r="AL7" s="23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103">
        <v>4</v>
      </c>
      <c r="AZ7" s="388" t="s">
        <v>15</v>
      </c>
      <c r="BA7" s="2"/>
      <c r="BB7" s="23"/>
      <c r="BC7" s="23"/>
      <c r="BD7" s="23"/>
      <c r="BE7" s="2"/>
      <c r="BF7" s="2"/>
      <c r="BG7" s="2"/>
      <c r="BH7" s="2"/>
      <c r="BI7" s="2"/>
      <c r="BJ7" s="2"/>
      <c r="BK7" s="23">
        <f t="shared" si="0"/>
        <v>10</v>
      </c>
    </row>
    <row r="8" spans="1:63" ht="26.25" customHeight="1" x14ac:dyDescent="0.4">
      <c r="A8" s="23">
        <v>4</v>
      </c>
      <c r="B8" s="270" t="s">
        <v>5</v>
      </c>
      <c r="C8" s="388">
        <v>1</v>
      </c>
      <c r="D8" s="388" t="s">
        <v>14</v>
      </c>
      <c r="E8" s="23"/>
      <c r="F8" s="23"/>
      <c r="G8" s="23"/>
      <c r="H8" s="23"/>
      <c r="I8" s="2"/>
      <c r="J8" s="2"/>
      <c r="K8" s="2"/>
      <c r="L8" s="2"/>
      <c r="M8" s="2"/>
      <c r="N8" s="2"/>
      <c r="O8" s="103">
        <v>2</v>
      </c>
      <c r="P8" s="103" t="s">
        <v>15</v>
      </c>
      <c r="Q8" s="2"/>
      <c r="R8" s="2"/>
      <c r="S8" s="2"/>
      <c r="T8" s="2"/>
      <c r="U8" s="23"/>
      <c r="V8" s="23"/>
      <c r="W8" s="23"/>
      <c r="X8" s="23"/>
      <c r="Y8" s="23"/>
      <c r="Z8" s="23"/>
      <c r="AA8" s="2"/>
      <c r="AB8" s="2"/>
      <c r="AC8" s="2"/>
      <c r="AD8" s="2"/>
      <c r="AE8" s="2"/>
      <c r="AF8" s="2"/>
      <c r="AG8" s="388">
        <v>2</v>
      </c>
      <c r="AH8" s="388" t="s">
        <v>14</v>
      </c>
      <c r="AI8" s="23"/>
      <c r="AJ8" s="23"/>
      <c r="AK8" s="23"/>
      <c r="AL8" s="23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103">
        <v>6</v>
      </c>
      <c r="AZ8" s="388" t="s">
        <v>14</v>
      </c>
      <c r="BA8" s="2"/>
      <c r="BB8" s="23"/>
      <c r="BC8" s="23"/>
      <c r="BD8" s="23"/>
      <c r="BE8" s="2"/>
      <c r="BF8" s="2"/>
      <c r="BG8" s="2"/>
      <c r="BH8" s="2"/>
      <c r="BI8" s="2"/>
      <c r="BJ8" s="2"/>
      <c r="BK8" s="23">
        <f t="shared" si="0"/>
        <v>11</v>
      </c>
    </row>
    <row r="9" spans="1:63" x14ac:dyDescent="0.4">
      <c r="A9" s="23">
        <v>5</v>
      </c>
      <c r="B9" s="270" t="s">
        <v>6</v>
      </c>
      <c r="C9" s="388">
        <v>1</v>
      </c>
      <c r="D9" s="388" t="s">
        <v>14</v>
      </c>
      <c r="E9" s="23"/>
      <c r="F9" s="23"/>
      <c r="G9" s="23"/>
      <c r="H9" s="2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388">
        <v>2</v>
      </c>
      <c r="V9" s="388" t="s">
        <v>14</v>
      </c>
      <c r="W9" s="23"/>
      <c r="X9" s="23"/>
      <c r="Y9" s="23"/>
      <c r="Z9" s="23"/>
      <c r="AA9" s="2"/>
      <c r="AB9" s="2"/>
      <c r="AC9" s="2"/>
      <c r="AD9" s="2"/>
      <c r="AE9" s="2"/>
      <c r="AF9" s="2"/>
      <c r="AG9" s="23"/>
      <c r="AH9" s="23"/>
      <c r="AI9" s="23"/>
      <c r="AJ9" s="23"/>
      <c r="AK9" s="23"/>
      <c r="AL9" s="23"/>
      <c r="AM9" s="2"/>
      <c r="AN9" s="2"/>
      <c r="AO9" s="2"/>
      <c r="AP9" s="2"/>
      <c r="AQ9" s="2"/>
      <c r="AR9" s="2"/>
      <c r="AS9" s="103">
        <v>1</v>
      </c>
      <c r="AT9" s="103" t="s">
        <v>14</v>
      </c>
      <c r="AU9" s="2"/>
      <c r="AV9" s="2"/>
      <c r="AW9" s="2"/>
      <c r="AX9" s="2"/>
      <c r="AY9" s="2"/>
      <c r="AZ9" s="23"/>
      <c r="BA9" s="2"/>
      <c r="BB9" s="23"/>
      <c r="BC9" s="23"/>
      <c r="BD9" s="23"/>
      <c r="BE9" s="103">
        <v>5</v>
      </c>
      <c r="BF9" s="103" t="s">
        <v>15</v>
      </c>
      <c r="BG9" s="2"/>
      <c r="BH9" s="2"/>
      <c r="BI9" s="2"/>
      <c r="BJ9" s="394">
        <v>1</v>
      </c>
      <c r="BK9" s="23">
        <f t="shared" si="0"/>
        <v>10</v>
      </c>
    </row>
    <row r="10" spans="1:63" ht="26.25" customHeight="1" x14ac:dyDescent="0.4">
      <c r="A10" s="23">
        <v>6</v>
      </c>
      <c r="B10" s="270" t="s">
        <v>7</v>
      </c>
      <c r="C10" s="388">
        <v>1</v>
      </c>
      <c r="D10" s="388" t="s">
        <v>15</v>
      </c>
      <c r="E10" s="23"/>
      <c r="F10" s="23"/>
      <c r="G10" s="23"/>
      <c r="H10" s="2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3"/>
      <c r="V10" s="23"/>
      <c r="W10" s="23"/>
      <c r="X10" s="23"/>
      <c r="Y10" s="23"/>
      <c r="Z10" s="23"/>
      <c r="AA10" s="2"/>
      <c r="AB10" s="2"/>
      <c r="AC10" s="2"/>
      <c r="AD10" s="2"/>
      <c r="AE10" s="2"/>
      <c r="AF10" s="2"/>
      <c r="AG10" s="23"/>
      <c r="AH10" s="23"/>
      <c r="AI10" s="23"/>
      <c r="AJ10" s="23"/>
      <c r="AK10" s="23"/>
      <c r="AL10" s="23"/>
      <c r="AM10" s="2"/>
      <c r="AN10" s="2"/>
      <c r="AO10" s="2"/>
      <c r="AP10" s="2"/>
      <c r="AQ10" s="2"/>
      <c r="AR10" s="2"/>
      <c r="AS10" s="103">
        <v>2</v>
      </c>
      <c r="AT10" s="103" t="s">
        <v>14</v>
      </c>
      <c r="AU10" s="2"/>
      <c r="AV10" s="2"/>
      <c r="AW10" s="2"/>
      <c r="AX10" s="2"/>
      <c r="AY10" s="2"/>
      <c r="AZ10" s="23"/>
      <c r="BA10" s="2"/>
      <c r="BB10" s="23"/>
      <c r="BC10" s="23"/>
      <c r="BD10" s="23"/>
      <c r="BE10" s="2"/>
      <c r="BF10" s="2"/>
      <c r="BG10" s="2"/>
      <c r="BH10" s="2"/>
      <c r="BI10" s="2"/>
      <c r="BJ10" s="2"/>
      <c r="BK10" s="23">
        <f t="shared" si="0"/>
        <v>3</v>
      </c>
    </row>
    <row r="11" spans="1:63" x14ac:dyDescent="0.4">
      <c r="A11" s="23">
        <v>7</v>
      </c>
      <c r="B11" s="270" t="s">
        <v>8</v>
      </c>
      <c r="C11" s="388">
        <v>1</v>
      </c>
      <c r="D11" s="388" t="s">
        <v>15</v>
      </c>
      <c r="E11" s="23"/>
      <c r="F11" s="23"/>
      <c r="G11" s="23"/>
      <c r="H11" s="23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389">
        <v>0.5</v>
      </c>
      <c r="V11" s="388" t="s">
        <v>15</v>
      </c>
      <c r="W11" s="23"/>
      <c r="X11" s="23"/>
      <c r="Y11" s="23"/>
      <c r="Z11" s="23"/>
      <c r="AA11" s="2"/>
      <c r="AB11" s="2"/>
      <c r="AC11" s="2"/>
      <c r="AD11" s="2"/>
      <c r="AE11" s="2"/>
      <c r="AF11" s="2"/>
      <c r="AG11" s="23"/>
      <c r="AH11" s="23"/>
      <c r="AI11" s="23"/>
      <c r="AJ11" s="23"/>
      <c r="AK11" s="23"/>
      <c r="AL11" s="23"/>
      <c r="AM11" s="2"/>
      <c r="AN11" s="2"/>
      <c r="AO11" s="2"/>
      <c r="AP11" s="2"/>
      <c r="AQ11" s="2"/>
      <c r="AR11" s="2"/>
      <c r="AS11" s="103">
        <v>1</v>
      </c>
      <c r="AT11" s="103" t="s">
        <v>15</v>
      </c>
      <c r="AU11" s="2"/>
      <c r="AV11" s="2"/>
      <c r="AW11" s="2"/>
      <c r="AX11" s="2"/>
      <c r="AY11" s="2"/>
      <c r="AZ11" s="23"/>
      <c r="BA11" s="2"/>
      <c r="BB11" s="23"/>
      <c r="BC11" s="23"/>
      <c r="BD11" s="23"/>
      <c r="BE11" s="103">
        <v>3.5</v>
      </c>
      <c r="BF11" s="103" t="s">
        <v>15</v>
      </c>
      <c r="BG11" s="2"/>
      <c r="BH11" s="2"/>
      <c r="BI11" s="374">
        <v>0.5</v>
      </c>
      <c r="BJ11" s="2"/>
      <c r="BK11" s="23">
        <f t="shared" si="0"/>
        <v>6.5</v>
      </c>
    </row>
    <row r="12" spans="1:63" ht="26.25" customHeight="1" x14ac:dyDescent="0.4">
      <c r="A12" s="23">
        <v>8</v>
      </c>
      <c r="B12" s="270" t="s">
        <v>9</v>
      </c>
      <c r="C12" s="388">
        <v>1</v>
      </c>
      <c r="D12" s="388" t="s">
        <v>14</v>
      </c>
      <c r="E12" s="23"/>
      <c r="F12" s="23"/>
      <c r="G12" s="23"/>
      <c r="H12" s="2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3"/>
      <c r="V12" s="23"/>
      <c r="W12" s="23"/>
      <c r="X12" s="23"/>
      <c r="Y12" s="23"/>
      <c r="Z12" s="23"/>
      <c r="AA12" s="2"/>
      <c r="AB12" s="2"/>
      <c r="AC12" s="2"/>
      <c r="AD12" s="2"/>
      <c r="AE12" s="2"/>
      <c r="AF12" s="2"/>
      <c r="AG12" s="23"/>
      <c r="AH12" s="23"/>
      <c r="AI12" s="23"/>
      <c r="AJ12" s="23"/>
      <c r="AK12" s="23"/>
      <c r="AL12" s="23"/>
      <c r="AM12" s="2"/>
      <c r="AN12" s="2"/>
      <c r="AO12" s="2"/>
      <c r="AP12" s="2"/>
      <c r="AQ12" s="2"/>
      <c r="AR12" s="2"/>
      <c r="AS12" s="103">
        <v>1</v>
      </c>
      <c r="AT12" s="103" t="s">
        <v>15</v>
      </c>
      <c r="AU12" s="2"/>
      <c r="AV12" s="2"/>
      <c r="AW12" s="2"/>
      <c r="AX12" s="2"/>
      <c r="AY12" s="2"/>
      <c r="AZ12" s="23"/>
      <c r="BA12" s="2"/>
      <c r="BB12" s="23"/>
      <c r="BC12" s="23"/>
      <c r="BD12" s="23"/>
      <c r="BE12" s="2"/>
      <c r="BF12" s="2"/>
      <c r="BG12" s="2"/>
      <c r="BH12" s="2"/>
      <c r="BI12" s="2"/>
      <c r="BJ12" s="2"/>
      <c r="BK12" s="23">
        <f t="shared" si="0"/>
        <v>2</v>
      </c>
    </row>
    <row r="13" spans="1:63" ht="26.25" customHeight="1" x14ac:dyDescent="0.4">
      <c r="A13" s="23">
        <v>9</v>
      </c>
      <c r="B13" s="270" t="s">
        <v>10</v>
      </c>
      <c r="C13" s="388">
        <v>2</v>
      </c>
      <c r="D13" s="388" t="s">
        <v>14</v>
      </c>
      <c r="E13" s="23"/>
      <c r="F13" s="23"/>
      <c r="G13" s="23"/>
      <c r="H13" s="23"/>
      <c r="I13" s="2"/>
      <c r="J13" s="2"/>
      <c r="K13" s="2"/>
      <c r="L13" s="2"/>
      <c r="M13" s="2"/>
      <c r="N13" s="2"/>
      <c r="O13" s="103">
        <v>1</v>
      </c>
      <c r="P13" s="103" t="s">
        <v>15</v>
      </c>
      <c r="Q13" s="2"/>
      <c r="R13" s="2"/>
      <c r="S13" s="2"/>
      <c r="T13" s="2"/>
      <c r="U13" s="23"/>
      <c r="V13" s="23"/>
      <c r="W13" s="23"/>
      <c r="X13" s="23"/>
      <c r="Y13" s="23"/>
      <c r="Z13" s="23"/>
      <c r="AA13" s="2"/>
      <c r="AB13" s="2"/>
      <c r="AC13" s="2"/>
      <c r="AD13" s="2"/>
      <c r="AE13" s="2"/>
      <c r="AF13" s="2"/>
      <c r="AG13" s="23"/>
      <c r="AH13" s="23"/>
      <c r="AI13" s="23"/>
      <c r="AJ13" s="23"/>
      <c r="AK13" s="23"/>
      <c r="AL13" s="23"/>
      <c r="AM13" s="2"/>
      <c r="AN13" s="2"/>
      <c r="AO13" s="2"/>
      <c r="AP13" s="2"/>
      <c r="AQ13" s="2"/>
      <c r="AR13" s="2"/>
      <c r="AS13" s="103">
        <v>1</v>
      </c>
      <c r="AT13" s="103" t="s">
        <v>15</v>
      </c>
      <c r="AU13" s="2"/>
      <c r="AV13" s="2"/>
      <c r="AW13" s="2"/>
      <c r="AX13" s="2"/>
      <c r="AY13" s="2"/>
      <c r="AZ13" s="23"/>
      <c r="BA13" s="2"/>
      <c r="BB13" s="23"/>
      <c r="BC13" s="23"/>
      <c r="BD13" s="23"/>
      <c r="BE13" s="2"/>
      <c r="BF13" s="2"/>
      <c r="BG13" s="2"/>
      <c r="BH13" s="2"/>
      <c r="BI13" s="2"/>
      <c r="BJ13" s="2"/>
      <c r="BK13" s="23">
        <f t="shared" si="0"/>
        <v>4</v>
      </c>
    </row>
    <row r="14" spans="1:63" ht="26.25" customHeight="1" x14ac:dyDescent="0.4">
      <c r="A14" s="23">
        <v>10</v>
      </c>
      <c r="B14" s="270" t="s">
        <v>11</v>
      </c>
      <c r="C14" s="388">
        <v>1</v>
      </c>
      <c r="D14" s="388" t="s">
        <v>14</v>
      </c>
      <c r="E14" s="23"/>
      <c r="F14" s="23"/>
      <c r="G14" s="23"/>
      <c r="H14" s="2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3"/>
      <c r="V14" s="23"/>
      <c r="W14" s="23"/>
      <c r="X14" s="23"/>
      <c r="Y14" s="23"/>
      <c r="Z14" s="23"/>
      <c r="AA14" s="2"/>
      <c r="AB14" s="2"/>
      <c r="AC14" s="2"/>
      <c r="AD14" s="2"/>
      <c r="AE14" s="2"/>
      <c r="AF14" s="2"/>
      <c r="AG14" s="23"/>
      <c r="AH14" s="23"/>
      <c r="AI14" s="23"/>
      <c r="AJ14" s="23"/>
      <c r="AK14" s="23"/>
      <c r="AL14" s="23"/>
      <c r="AM14" s="2"/>
      <c r="AN14" s="2"/>
      <c r="AO14" s="2"/>
      <c r="AP14" s="2"/>
      <c r="AQ14" s="2"/>
      <c r="AR14" s="2"/>
      <c r="AS14" s="103">
        <v>1</v>
      </c>
      <c r="AT14" s="103" t="s">
        <v>15</v>
      </c>
      <c r="AU14" s="2"/>
      <c r="AV14" s="2"/>
      <c r="AW14" s="2"/>
      <c r="AX14" s="2"/>
      <c r="AY14" s="2"/>
      <c r="AZ14" s="23"/>
      <c r="BA14" s="2"/>
      <c r="BB14" s="23"/>
      <c r="BC14" s="23"/>
      <c r="BD14" s="23"/>
      <c r="BE14" s="2"/>
      <c r="BF14" s="2"/>
      <c r="BG14" s="2"/>
      <c r="BH14" s="2"/>
      <c r="BI14" s="2"/>
      <c r="BJ14" s="2"/>
      <c r="BK14" s="23">
        <f t="shared" si="0"/>
        <v>2</v>
      </c>
    </row>
    <row r="15" spans="1:63" ht="26.25" customHeight="1" x14ac:dyDescent="0.4">
      <c r="A15" s="23">
        <v>11</v>
      </c>
      <c r="B15" s="270" t="s">
        <v>29</v>
      </c>
      <c r="C15" s="388">
        <v>2</v>
      </c>
      <c r="D15" s="388" t="s">
        <v>14</v>
      </c>
      <c r="E15" s="23"/>
      <c r="F15" s="23"/>
      <c r="G15" s="23"/>
      <c r="H15" s="2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388">
        <v>1.5</v>
      </c>
      <c r="V15" s="388" t="s">
        <v>15</v>
      </c>
      <c r="W15" s="23"/>
      <c r="X15" s="23"/>
      <c r="Y15" s="23"/>
      <c r="Z15" s="23"/>
      <c r="AA15" s="2"/>
      <c r="AB15" s="2"/>
      <c r="AC15" s="2"/>
      <c r="AD15" s="2"/>
      <c r="AE15" s="2"/>
      <c r="AF15" s="2"/>
      <c r="AG15" s="23"/>
      <c r="AH15" s="23"/>
      <c r="AI15" s="23"/>
      <c r="AJ15" s="23"/>
      <c r="AK15" s="23"/>
      <c r="AL15" s="23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103">
        <v>3.5</v>
      </c>
      <c r="AZ15" s="388" t="s">
        <v>15</v>
      </c>
      <c r="BA15" s="2"/>
      <c r="BB15" s="23"/>
      <c r="BC15" s="18">
        <v>0.5</v>
      </c>
      <c r="BD15" s="23"/>
      <c r="BE15" s="2"/>
      <c r="BF15" s="2"/>
      <c r="BG15" s="2"/>
      <c r="BH15" s="2"/>
      <c r="BI15" s="2"/>
      <c r="BJ15" s="2"/>
      <c r="BK15" s="23">
        <f t="shared" si="0"/>
        <v>7.5</v>
      </c>
    </row>
    <row r="16" spans="1:63" x14ac:dyDescent="0.4">
      <c r="A16" s="595" t="s">
        <v>30</v>
      </c>
      <c r="B16" s="595"/>
      <c r="C16" s="23"/>
      <c r="D16" s="23"/>
      <c r="E16" s="23"/>
      <c r="F16" s="23"/>
      <c r="G16" s="23"/>
      <c r="H16" s="2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3"/>
      <c r="V16" s="23"/>
      <c r="W16" s="23"/>
      <c r="X16" s="23"/>
      <c r="Y16" s="23"/>
      <c r="Z16" s="23"/>
      <c r="AA16" s="2"/>
      <c r="AB16" s="2"/>
      <c r="AC16" s="2"/>
      <c r="AD16" s="2"/>
      <c r="AE16" s="2"/>
      <c r="AF16" s="2"/>
      <c r="AG16" s="23"/>
      <c r="AH16" s="23"/>
      <c r="AI16" s="23"/>
      <c r="AJ16" s="23"/>
      <c r="AK16" s="23"/>
      <c r="AL16" s="23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3"/>
      <c r="BA16" s="2"/>
      <c r="BB16" s="23"/>
      <c r="BC16" s="23"/>
      <c r="BD16" s="23"/>
      <c r="BE16" s="2"/>
      <c r="BF16" s="2"/>
      <c r="BG16" s="2"/>
      <c r="BH16" s="2"/>
      <c r="BI16" s="2"/>
      <c r="BJ16" s="2"/>
      <c r="BK16" s="395" t="s">
        <v>30</v>
      </c>
    </row>
    <row r="17" spans="1:63" ht="26.25" customHeight="1" x14ac:dyDescent="0.4">
      <c r="A17" s="23">
        <v>1</v>
      </c>
      <c r="B17" s="270" t="s">
        <v>19</v>
      </c>
      <c r="C17" s="388">
        <v>1</v>
      </c>
      <c r="D17" s="388" t="s">
        <v>15</v>
      </c>
      <c r="E17" s="23"/>
      <c r="F17" s="23"/>
      <c r="G17" s="23"/>
      <c r="H17" s="23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3"/>
      <c r="V17" s="23"/>
      <c r="W17" s="23"/>
      <c r="X17" s="23"/>
      <c r="Y17" s="23"/>
      <c r="Z17" s="23"/>
      <c r="AA17" s="2"/>
      <c r="AB17" s="2"/>
      <c r="AC17" s="2"/>
      <c r="AD17" s="2"/>
      <c r="AE17" s="2"/>
      <c r="AF17" s="2"/>
      <c r="AG17" s="23"/>
      <c r="AH17" s="23"/>
      <c r="AI17" s="23"/>
      <c r="AJ17" s="23"/>
      <c r="AK17" s="23"/>
      <c r="AL17" s="23"/>
      <c r="AM17" s="103">
        <v>6</v>
      </c>
      <c r="AN17" s="103" t="s">
        <v>15</v>
      </c>
      <c r="AO17" s="2"/>
      <c r="AP17" s="2"/>
      <c r="AQ17" s="374">
        <v>2</v>
      </c>
      <c r="AR17" s="2"/>
      <c r="AS17" s="103">
        <v>1</v>
      </c>
      <c r="AT17" s="103" t="s">
        <v>15</v>
      </c>
      <c r="AU17" s="2"/>
      <c r="AV17" s="2"/>
      <c r="AW17" s="2"/>
      <c r="AX17" s="2"/>
      <c r="AY17" s="103">
        <v>3</v>
      </c>
      <c r="AZ17" s="388" t="s">
        <v>15</v>
      </c>
      <c r="BA17" s="2"/>
      <c r="BB17" s="23"/>
      <c r="BC17" s="23"/>
      <c r="BD17" s="23"/>
      <c r="BE17" s="2"/>
      <c r="BF17" s="2"/>
      <c r="BG17" s="2"/>
      <c r="BH17" s="2"/>
      <c r="BI17" s="2"/>
      <c r="BJ17" s="2"/>
      <c r="BK17" s="23">
        <f>SUM(C17:BJ17)</f>
        <v>13</v>
      </c>
    </row>
    <row r="18" spans="1:63" ht="26.25" customHeight="1" x14ac:dyDescent="0.4">
      <c r="A18" s="23">
        <v>2</v>
      </c>
      <c r="B18" s="270" t="s">
        <v>31</v>
      </c>
      <c r="C18" s="390"/>
      <c r="D18" s="390"/>
      <c r="E18" s="344">
        <v>2</v>
      </c>
      <c r="F18" s="344" t="s">
        <v>16</v>
      </c>
      <c r="G18" s="23"/>
      <c r="H18" s="2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3"/>
      <c r="V18" s="23"/>
      <c r="W18" s="23"/>
      <c r="X18" s="23"/>
      <c r="Y18" s="23"/>
      <c r="Z18" s="23"/>
      <c r="AA18" s="2"/>
      <c r="AB18" s="2"/>
      <c r="AC18" s="2"/>
      <c r="AD18" s="2"/>
      <c r="AE18" s="2"/>
      <c r="AF18" s="2"/>
      <c r="AG18" s="23"/>
      <c r="AH18" s="23"/>
      <c r="AI18" s="23"/>
      <c r="AJ18" s="23"/>
      <c r="AK18" s="23"/>
      <c r="AL18" s="23"/>
      <c r="AM18" s="2"/>
      <c r="AN18" s="2"/>
      <c r="AO18" s="104">
        <v>8</v>
      </c>
      <c r="AP18" s="104" t="s">
        <v>16</v>
      </c>
      <c r="AQ18" s="374">
        <v>2</v>
      </c>
      <c r="AR18" s="2"/>
      <c r="AS18" s="391"/>
      <c r="AT18" s="391"/>
      <c r="AU18" s="104">
        <v>3</v>
      </c>
      <c r="AV18" s="104" t="s">
        <v>16</v>
      </c>
      <c r="AW18" s="2"/>
      <c r="AX18" s="2"/>
      <c r="AY18" s="103">
        <v>2</v>
      </c>
      <c r="AZ18" s="388" t="s">
        <v>15</v>
      </c>
      <c r="BA18" s="2"/>
      <c r="BB18" s="23"/>
      <c r="BC18" s="23"/>
      <c r="BD18" s="23"/>
      <c r="BE18" s="2"/>
      <c r="BF18" s="2"/>
      <c r="BG18" s="2"/>
      <c r="BH18" s="2"/>
      <c r="BI18" s="2"/>
      <c r="BJ18" s="2"/>
      <c r="BK18" s="23">
        <f t="shared" ref="BK18:BK29" si="1">SUM(C18:BJ18)</f>
        <v>17</v>
      </c>
    </row>
    <row r="19" spans="1:63" ht="26.25" customHeight="1" x14ac:dyDescent="0.4">
      <c r="A19" s="23">
        <v>3</v>
      </c>
      <c r="B19" s="270" t="s">
        <v>32</v>
      </c>
      <c r="C19" s="388">
        <v>1.9</v>
      </c>
      <c r="D19" s="388" t="s">
        <v>15</v>
      </c>
      <c r="E19" s="23"/>
      <c r="F19" s="23"/>
      <c r="G19" s="18">
        <v>0.1</v>
      </c>
      <c r="H19" s="23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3"/>
      <c r="V19" s="23"/>
      <c r="W19" s="23"/>
      <c r="X19" s="23"/>
      <c r="Y19" s="23"/>
      <c r="Z19" s="23"/>
      <c r="AA19" s="2"/>
      <c r="AB19" s="2"/>
      <c r="AC19" s="2"/>
      <c r="AD19" s="2"/>
      <c r="AE19" s="2"/>
      <c r="AF19" s="2"/>
      <c r="AG19" s="23"/>
      <c r="AH19" s="23"/>
      <c r="AI19" s="23"/>
      <c r="AJ19" s="23"/>
      <c r="AK19" s="23"/>
      <c r="AL19" s="23"/>
      <c r="AM19" s="2"/>
      <c r="AN19" s="2"/>
      <c r="AO19" s="2"/>
      <c r="AP19" s="2"/>
      <c r="AQ19" s="2"/>
      <c r="AR19" s="2"/>
      <c r="AS19" s="103">
        <v>1</v>
      </c>
      <c r="AT19" s="103" t="s">
        <v>15</v>
      </c>
      <c r="AU19" s="2"/>
      <c r="AV19" s="2"/>
      <c r="AW19" s="2"/>
      <c r="AX19" s="2"/>
      <c r="AY19" s="2"/>
      <c r="AZ19" s="23"/>
      <c r="BA19" s="2"/>
      <c r="BB19" s="23"/>
      <c r="BC19" s="23"/>
      <c r="BD19" s="23"/>
      <c r="BE19" s="2"/>
      <c r="BF19" s="2"/>
      <c r="BG19" s="2"/>
      <c r="BH19" s="2"/>
      <c r="BI19" s="2"/>
      <c r="BJ19" s="2"/>
      <c r="BK19" s="23">
        <f t="shared" si="1"/>
        <v>3</v>
      </c>
    </row>
    <row r="20" spans="1:63" ht="26.25" customHeight="1" x14ac:dyDescent="0.4">
      <c r="A20" s="23">
        <v>4</v>
      </c>
      <c r="B20" s="270" t="s">
        <v>33</v>
      </c>
      <c r="C20" s="388">
        <v>2</v>
      </c>
      <c r="D20" s="388" t="s">
        <v>14</v>
      </c>
      <c r="E20" s="23"/>
      <c r="F20" s="23"/>
      <c r="G20" s="23"/>
      <c r="H20" s="23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3"/>
      <c r="V20" s="23"/>
      <c r="W20" s="23"/>
      <c r="X20" s="23"/>
      <c r="Y20" s="23"/>
      <c r="Z20" s="23"/>
      <c r="AA20" s="2"/>
      <c r="AB20" s="2"/>
      <c r="AC20" s="2"/>
      <c r="AD20" s="2"/>
      <c r="AE20" s="2"/>
      <c r="AF20" s="2"/>
      <c r="AG20" s="23"/>
      <c r="AH20" s="23"/>
      <c r="AI20" s="23"/>
      <c r="AJ20" s="23"/>
      <c r="AK20" s="23"/>
      <c r="AL20" s="23"/>
      <c r="AM20" s="2"/>
      <c r="AN20" s="2"/>
      <c r="AO20" s="2"/>
      <c r="AP20" s="2"/>
      <c r="AQ20" s="2"/>
      <c r="AR20" s="2"/>
      <c r="AS20" s="103">
        <v>1</v>
      </c>
      <c r="AT20" s="103" t="s">
        <v>15</v>
      </c>
      <c r="AU20" s="2"/>
      <c r="AV20" s="2"/>
      <c r="AW20" s="2"/>
      <c r="AX20" s="2"/>
      <c r="AY20" s="2"/>
      <c r="AZ20" s="23"/>
      <c r="BA20" s="2"/>
      <c r="BB20" s="23"/>
      <c r="BC20" s="23"/>
      <c r="BD20" s="23"/>
      <c r="BE20" s="2"/>
      <c r="BF20" s="2"/>
      <c r="BG20" s="2"/>
      <c r="BH20" s="2"/>
      <c r="BI20" s="2"/>
      <c r="BJ20" s="2"/>
      <c r="BK20" s="23">
        <f t="shared" si="1"/>
        <v>3</v>
      </c>
    </row>
    <row r="21" spans="1:63" x14ac:dyDescent="0.4">
      <c r="A21" s="23">
        <v>5</v>
      </c>
      <c r="B21" s="270" t="s">
        <v>34</v>
      </c>
      <c r="C21" s="388">
        <v>2</v>
      </c>
      <c r="D21" s="388" t="s">
        <v>14</v>
      </c>
      <c r="E21" s="23"/>
      <c r="F21" s="23"/>
      <c r="G21" s="23"/>
      <c r="H21" s="23"/>
      <c r="I21" s="2"/>
      <c r="J21" s="2"/>
      <c r="K21" s="2"/>
      <c r="L21" s="2"/>
      <c r="M21" s="2"/>
      <c r="N21" s="2"/>
      <c r="O21" s="103">
        <v>1.5</v>
      </c>
      <c r="P21" s="103" t="s">
        <v>15</v>
      </c>
      <c r="Q21" s="2"/>
      <c r="R21" s="2"/>
      <c r="S21" s="374">
        <v>0.5</v>
      </c>
      <c r="T21" s="2"/>
      <c r="U21" s="388">
        <v>2</v>
      </c>
      <c r="V21" s="388" t="s">
        <v>15</v>
      </c>
      <c r="W21" s="23"/>
      <c r="X21" s="23"/>
      <c r="Y21" s="23"/>
      <c r="Z21" s="23"/>
      <c r="AA21" s="2"/>
      <c r="AB21" s="2"/>
      <c r="AC21" s="2"/>
      <c r="AD21" s="2"/>
      <c r="AE21" s="2"/>
      <c r="AF21" s="2"/>
      <c r="AG21" s="388">
        <v>1</v>
      </c>
      <c r="AH21" s="388" t="s">
        <v>15</v>
      </c>
      <c r="AI21" s="23"/>
      <c r="AJ21" s="23"/>
      <c r="AK21" s="23"/>
      <c r="AL21" s="23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3"/>
      <c r="BA21" s="2"/>
      <c r="BB21" s="23"/>
      <c r="BC21" s="23"/>
      <c r="BD21" s="23"/>
      <c r="BE21" s="103">
        <v>4</v>
      </c>
      <c r="BF21" s="103" t="s">
        <v>15</v>
      </c>
      <c r="BG21" s="2"/>
      <c r="BH21" s="2"/>
      <c r="BI21" s="2"/>
      <c r="BJ21" s="2"/>
      <c r="BK21" s="23">
        <f t="shared" si="1"/>
        <v>11</v>
      </c>
    </row>
    <row r="22" spans="1:63" ht="26.25" customHeight="1" x14ac:dyDescent="0.4">
      <c r="A22" s="23">
        <v>6</v>
      </c>
      <c r="B22" s="270" t="s">
        <v>35</v>
      </c>
      <c r="C22" s="388">
        <v>4</v>
      </c>
      <c r="D22" s="388" t="s">
        <v>14</v>
      </c>
      <c r="E22" s="23"/>
      <c r="F22" s="23"/>
      <c r="G22" s="23"/>
      <c r="H22" s="23"/>
      <c r="I22" s="2"/>
      <c r="J22" s="2"/>
      <c r="K22" s="2"/>
      <c r="L22" s="2"/>
      <c r="M22" s="2"/>
      <c r="N22" s="2"/>
      <c r="O22" s="103">
        <v>2</v>
      </c>
      <c r="P22" s="103" t="s">
        <v>14</v>
      </c>
      <c r="Q22" s="2"/>
      <c r="R22" s="2"/>
      <c r="S22" s="2"/>
      <c r="T22" s="2"/>
      <c r="U22" s="388">
        <v>1</v>
      </c>
      <c r="V22" s="388" t="s">
        <v>15</v>
      </c>
      <c r="W22" s="23"/>
      <c r="X22" s="23"/>
      <c r="Y22" s="23"/>
      <c r="Z22" s="23"/>
      <c r="AA22" s="2"/>
      <c r="AB22" s="2"/>
      <c r="AC22" s="2"/>
      <c r="AD22" s="2"/>
      <c r="AE22" s="2"/>
      <c r="AF22" s="2"/>
      <c r="AG22" s="23"/>
      <c r="AH22" s="23"/>
      <c r="AI22" s="23"/>
      <c r="AJ22" s="23"/>
      <c r="AK22" s="23"/>
      <c r="AL22" s="23"/>
      <c r="AM22" s="103">
        <v>3</v>
      </c>
      <c r="AN22" s="103" t="s">
        <v>15</v>
      </c>
      <c r="AO22" s="2"/>
      <c r="AP22" s="2"/>
      <c r="AQ22" s="2"/>
      <c r="AR22" s="2"/>
      <c r="AS22" s="103">
        <v>0.5</v>
      </c>
      <c r="AT22" s="103" t="s">
        <v>15</v>
      </c>
      <c r="AU22" s="2"/>
      <c r="AV22" s="2"/>
      <c r="AW22" s="2"/>
      <c r="AX22" s="394">
        <v>0.5</v>
      </c>
      <c r="AY22" s="2"/>
      <c r="AZ22" s="23"/>
      <c r="BA22" s="2"/>
      <c r="BB22" s="23"/>
      <c r="BC22" s="23"/>
      <c r="BD22" s="23"/>
      <c r="BE22" s="2"/>
      <c r="BF22" s="2"/>
      <c r="BG22" s="2"/>
      <c r="BH22" s="2"/>
      <c r="BI22" s="2"/>
      <c r="BJ22" s="2"/>
      <c r="BK22" s="23">
        <f t="shared" si="1"/>
        <v>11</v>
      </c>
    </row>
    <row r="23" spans="1:63" ht="26.25" customHeight="1" x14ac:dyDescent="0.4">
      <c r="A23" s="23">
        <v>7</v>
      </c>
      <c r="B23" s="270" t="s">
        <v>36</v>
      </c>
      <c r="C23" s="388">
        <v>4</v>
      </c>
      <c r="D23" s="388" t="s">
        <v>14</v>
      </c>
      <c r="E23" s="23"/>
      <c r="F23" s="23"/>
      <c r="G23" s="23"/>
      <c r="H23" s="23"/>
      <c r="I23" s="2"/>
      <c r="J23" s="2"/>
      <c r="K23" s="2"/>
      <c r="L23" s="2"/>
      <c r="M23" s="2"/>
      <c r="N23" s="2"/>
      <c r="O23" s="103">
        <v>2</v>
      </c>
      <c r="P23" s="103" t="s">
        <v>15</v>
      </c>
      <c r="Q23" s="2"/>
      <c r="R23" s="2"/>
      <c r="S23" s="2"/>
      <c r="T23" s="2"/>
      <c r="U23" s="23"/>
      <c r="V23" s="23"/>
      <c r="W23" s="23"/>
      <c r="X23" s="23"/>
      <c r="Y23" s="23"/>
      <c r="Z23" s="23"/>
      <c r="AA23" s="2"/>
      <c r="AB23" s="2"/>
      <c r="AC23" s="2"/>
      <c r="AD23" s="2"/>
      <c r="AE23" s="2"/>
      <c r="AF23" s="2"/>
      <c r="AG23" s="23"/>
      <c r="AH23" s="23"/>
      <c r="AI23" s="23"/>
      <c r="AJ23" s="23"/>
      <c r="AK23" s="23"/>
      <c r="AL23" s="23"/>
      <c r="AM23" s="103">
        <v>3</v>
      </c>
      <c r="AN23" s="103" t="s">
        <v>15</v>
      </c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3"/>
      <c r="BA23" s="2"/>
      <c r="BB23" s="23"/>
      <c r="BC23" s="23"/>
      <c r="BD23" s="23"/>
      <c r="BE23" s="2"/>
      <c r="BF23" s="2"/>
      <c r="BG23" s="2"/>
      <c r="BH23" s="2"/>
      <c r="BI23" s="2"/>
      <c r="BJ23" s="2"/>
      <c r="BK23" s="23">
        <f t="shared" si="1"/>
        <v>9</v>
      </c>
    </row>
    <row r="24" spans="1:63" ht="26.25" customHeight="1" x14ac:dyDescent="0.4">
      <c r="A24" s="23">
        <v>8</v>
      </c>
      <c r="B24" s="270" t="s">
        <v>37</v>
      </c>
      <c r="C24" s="388">
        <v>2</v>
      </c>
      <c r="D24" s="388" t="s">
        <v>15</v>
      </c>
      <c r="E24" s="23"/>
      <c r="F24" s="23"/>
      <c r="G24" s="23"/>
      <c r="H24" s="23"/>
      <c r="I24" s="2"/>
      <c r="J24" s="2"/>
      <c r="K24" s="2"/>
      <c r="L24" s="2"/>
      <c r="M24" s="2"/>
      <c r="N24" s="2"/>
      <c r="O24" s="103">
        <v>2</v>
      </c>
      <c r="P24" s="103" t="s">
        <v>15</v>
      </c>
      <c r="Q24" s="2"/>
      <c r="R24" s="2"/>
      <c r="S24" s="2"/>
      <c r="T24" s="2"/>
      <c r="U24" s="388">
        <v>1.5</v>
      </c>
      <c r="V24" s="388" t="s">
        <v>15</v>
      </c>
      <c r="W24" s="23"/>
      <c r="X24" s="23"/>
      <c r="Y24" s="18">
        <v>0.5</v>
      </c>
      <c r="Z24" s="23"/>
      <c r="AA24" s="2"/>
      <c r="AB24" s="2"/>
      <c r="AC24" s="2"/>
      <c r="AD24" s="2"/>
      <c r="AE24" s="2"/>
      <c r="AF24" s="2"/>
      <c r="AG24" s="23"/>
      <c r="AH24" s="23"/>
      <c r="AI24" s="23"/>
      <c r="AJ24" s="23"/>
      <c r="AK24" s="23"/>
      <c r="AL24" s="23"/>
      <c r="AM24" s="2"/>
      <c r="AN24" s="2"/>
      <c r="AO24" s="2"/>
      <c r="AP24" s="2"/>
      <c r="AQ24" s="2"/>
      <c r="AR24" s="2"/>
      <c r="AS24" s="103">
        <v>0.5</v>
      </c>
      <c r="AT24" s="103" t="s">
        <v>15</v>
      </c>
      <c r="AU24" s="2"/>
      <c r="AV24" s="2"/>
      <c r="AW24" s="2"/>
      <c r="AX24" s="394">
        <v>0.5</v>
      </c>
      <c r="AY24" s="2"/>
      <c r="AZ24" s="23"/>
      <c r="BA24" s="2"/>
      <c r="BB24" s="23"/>
      <c r="BC24" s="23"/>
      <c r="BD24" s="23"/>
      <c r="BE24" s="2"/>
      <c r="BF24" s="2"/>
      <c r="BG24" s="2"/>
      <c r="BH24" s="2"/>
      <c r="BI24" s="2"/>
      <c r="BJ24" s="2"/>
      <c r="BK24" s="23">
        <f t="shared" si="1"/>
        <v>7</v>
      </c>
    </row>
    <row r="25" spans="1:63" ht="26.25" customHeight="1" x14ac:dyDescent="0.4">
      <c r="A25" s="23">
        <v>9</v>
      </c>
      <c r="B25" s="270" t="s">
        <v>38</v>
      </c>
      <c r="C25" s="23"/>
      <c r="D25" s="23"/>
      <c r="E25" s="344">
        <v>6</v>
      </c>
      <c r="F25" s="344" t="s">
        <v>16</v>
      </c>
      <c r="G25" s="23"/>
      <c r="H25" s="23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388">
        <v>1.5</v>
      </c>
      <c r="V25" s="388" t="s">
        <v>15</v>
      </c>
      <c r="W25" s="23"/>
      <c r="X25" s="23"/>
      <c r="Y25" s="18">
        <v>0.5</v>
      </c>
      <c r="Z25" s="23"/>
      <c r="AA25" s="2"/>
      <c r="AB25" s="2"/>
      <c r="AC25" s="2"/>
      <c r="AD25" s="2"/>
      <c r="AE25" s="2"/>
      <c r="AF25" s="2"/>
      <c r="AG25" s="23"/>
      <c r="AH25" s="23"/>
      <c r="AI25" s="23"/>
      <c r="AJ25" s="23"/>
      <c r="AK25" s="23"/>
      <c r="AL25" s="23"/>
      <c r="AM25" s="2"/>
      <c r="AN25" s="2"/>
      <c r="AO25" s="2"/>
      <c r="AP25" s="2"/>
      <c r="AQ25" s="2"/>
      <c r="AR25" s="2"/>
      <c r="AS25" s="103">
        <v>2</v>
      </c>
      <c r="AT25" s="103" t="s">
        <v>15</v>
      </c>
      <c r="AU25" s="2"/>
      <c r="AV25" s="2"/>
      <c r="AW25" s="2"/>
      <c r="AX25" s="2"/>
      <c r="AY25" s="2"/>
      <c r="AZ25" s="23"/>
      <c r="BA25" s="2"/>
      <c r="BB25" s="23"/>
      <c r="BC25" s="23"/>
      <c r="BD25" s="23"/>
      <c r="BE25" s="2"/>
      <c r="BF25" s="2"/>
      <c r="BG25" s="2"/>
      <c r="BH25" s="2"/>
      <c r="BI25" s="2"/>
      <c r="BJ25" s="2"/>
      <c r="BK25" s="23">
        <f t="shared" si="1"/>
        <v>10</v>
      </c>
    </row>
    <row r="26" spans="1:63" ht="26.25" customHeight="1" x14ac:dyDescent="0.4">
      <c r="A26" s="23">
        <v>10</v>
      </c>
      <c r="B26" s="270" t="s">
        <v>39</v>
      </c>
      <c r="C26" s="388">
        <v>4</v>
      </c>
      <c r="D26" s="388" t="s">
        <v>15</v>
      </c>
      <c r="E26" s="344">
        <v>5</v>
      </c>
      <c r="F26" s="344" t="s">
        <v>16</v>
      </c>
      <c r="G26" s="18">
        <v>1</v>
      </c>
      <c r="H26" s="23"/>
      <c r="I26" s="391"/>
      <c r="J26" s="391"/>
      <c r="K26" s="2"/>
      <c r="L26" s="2"/>
      <c r="M26" s="2"/>
      <c r="N26" s="2"/>
      <c r="O26" s="103">
        <v>2</v>
      </c>
      <c r="P26" s="103" t="s">
        <v>15</v>
      </c>
      <c r="Q26" s="2"/>
      <c r="R26" s="2"/>
      <c r="S26" s="2"/>
      <c r="T26" s="2"/>
      <c r="U26" s="388">
        <v>2</v>
      </c>
      <c r="V26" s="388" t="s">
        <v>15</v>
      </c>
      <c r="W26" s="23"/>
      <c r="X26" s="23"/>
      <c r="Y26" s="23"/>
      <c r="Z26" s="23"/>
      <c r="AA26" s="2"/>
      <c r="AB26" s="2"/>
      <c r="AC26" s="2"/>
      <c r="AD26" s="2"/>
      <c r="AE26" s="2"/>
      <c r="AF26" s="2"/>
      <c r="AG26" s="23"/>
      <c r="AH26" s="23"/>
      <c r="AI26" s="23"/>
      <c r="AJ26" s="23"/>
      <c r="AK26" s="23"/>
      <c r="AL26" s="23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3"/>
      <c r="BA26" s="2"/>
      <c r="BB26" s="23"/>
      <c r="BC26" s="23"/>
      <c r="BD26" s="23"/>
      <c r="BE26" s="2"/>
      <c r="BF26" s="2"/>
      <c r="BG26" s="2"/>
      <c r="BH26" s="2"/>
      <c r="BI26" s="2"/>
      <c r="BJ26" s="2"/>
      <c r="BK26" s="23">
        <f t="shared" si="1"/>
        <v>14</v>
      </c>
    </row>
    <row r="27" spans="1:63" ht="26.25" customHeight="1" x14ac:dyDescent="0.4">
      <c r="A27" s="23">
        <v>11</v>
      </c>
      <c r="B27" s="270" t="s">
        <v>40</v>
      </c>
      <c r="C27" s="23"/>
      <c r="D27" s="23"/>
      <c r="E27" s="23"/>
      <c r="F27" s="23"/>
      <c r="G27" s="23"/>
      <c r="H27" s="23"/>
      <c r="I27" s="103">
        <v>8</v>
      </c>
      <c r="J27" s="103" t="s">
        <v>14</v>
      </c>
      <c r="K27" s="391"/>
      <c r="L27" s="391"/>
      <c r="M27" s="391"/>
      <c r="N27" s="391"/>
      <c r="O27" s="103">
        <v>3</v>
      </c>
      <c r="P27" s="103" t="s">
        <v>14</v>
      </c>
      <c r="Q27" s="2"/>
      <c r="R27" s="2"/>
      <c r="S27" s="2"/>
      <c r="T27" s="2"/>
      <c r="U27" s="23"/>
      <c r="V27" s="23"/>
      <c r="W27" s="23"/>
      <c r="X27" s="23"/>
      <c r="Y27" s="23"/>
      <c r="Z27" s="23"/>
      <c r="AA27" s="2"/>
      <c r="AB27" s="2"/>
      <c r="AC27" s="2"/>
      <c r="AD27" s="2"/>
      <c r="AE27" s="2"/>
      <c r="AF27" s="2"/>
      <c r="AG27" s="388">
        <v>2</v>
      </c>
      <c r="AH27" s="388" t="s">
        <v>15</v>
      </c>
      <c r="AI27" s="23"/>
      <c r="AJ27" s="23"/>
      <c r="AK27" s="23"/>
      <c r="AL27" s="23"/>
      <c r="AM27" s="103">
        <v>2</v>
      </c>
      <c r="AN27" s="103" t="s">
        <v>15</v>
      </c>
      <c r="AO27" s="2"/>
      <c r="AP27" s="2"/>
      <c r="AQ27" s="374">
        <v>1</v>
      </c>
      <c r="AR27" s="2"/>
      <c r="AS27" s="103">
        <v>2</v>
      </c>
      <c r="AT27" s="103" t="s">
        <v>15</v>
      </c>
      <c r="AU27" s="2"/>
      <c r="AV27" s="2"/>
      <c r="AW27" s="2"/>
      <c r="AX27" s="2"/>
      <c r="AY27" s="103">
        <v>5</v>
      </c>
      <c r="AZ27" s="388" t="s">
        <v>15</v>
      </c>
      <c r="BA27" s="2"/>
      <c r="BB27" s="23"/>
      <c r="BC27" s="23"/>
      <c r="BD27" s="23"/>
      <c r="BE27" s="2"/>
      <c r="BF27" s="2"/>
      <c r="BG27" s="2"/>
      <c r="BH27" s="2"/>
      <c r="BI27" s="2"/>
      <c r="BJ27" s="2"/>
      <c r="BK27" s="23">
        <f t="shared" si="1"/>
        <v>23</v>
      </c>
    </row>
    <row r="28" spans="1:63" x14ac:dyDescent="0.4">
      <c r="A28" s="23">
        <v>12</v>
      </c>
      <c r="B28" s="270" t="s">
        <v>41</v>
      </c>
      <c r="C28" s="23"/>
      <c r="D28" s="23"/>
      <c r="E28" s="23"/>
      <c r="F28" s="23"/>
      <c r="G28" s="23"/>
      <c r="H28" s="23"/>
      <c r="I28" s="103">
        <v>8</v>
      </c>
      <c r="J28" s="103" t="s">
        <v>15</v>
      </c>
      <c r="K28" s="2"/>
      <c r="L28" s="2"/>
      <c r="M28" s="2"/>
      <c r="N28" s="2"/>
      <c r="O28" s="103">
        <v>3</v>
      </c>
      <c r="P28" s="103" t="s">
        <v>15</v>
      </c>
      <c r="Q28" s="2"/>
      <c r="R28" s="2"/>
      <c r="S28" s="2"/>
      <c r="T28" s="2"/>
      <c r="U28" s="388">
        <v>1.5</v>
      </c>
      <c r="V28" s="388" t="s">
        <v>15</v>
      </c>
      <c r="W28" s="23"/>
      <c r="X28" s="23"/>
      <c r="Y28" s="18">
        <v>0.5</v>
      </c>
      <c r="Z28" s="23"/>
      <c r="AA28" s="103">
        <v>8</v>
      </c>
      <c r="AB28" s="103" t="s">
        <v>15</v>
      </c>
      <c r="AC28" s="2"/>
      <c r="AD28" s="2"/>
      <c r="AE28" s="2"/>
      <c r="AF28" s="2"/>
      <c r="AG28" s="388">
        <v>2</v>
      </c>
      <c r="AH28" s="388" t="s">
        <v>15</v>
      </c>
      <c r="AI28" s="23"/>
      <c r="AJ28" s="23"/>
      <c r="AK28" s="18">
        <v>1</v>
      </c>
      <c r="AL28" s="23"/>
      <c r="AM28" s="2"/>
      <c r="AN28" s="2"/>
      <c r="AO28" s="2"/>
      <c r="AP28" s="2"/>
      <c r="AQ28" s="2"/>
      <c r="AR28" s="2"/>
      <c r="AS28" s="103">
        <v>2</v>
      </c>
      <c r="AT28" s="103" t="s">
        <v>15</v>
      </c>
      <c r="AU28" s="2"/>
      <c r="AV28" s="2"/>
      <c r="AW28" s="2"/>
      <c r="AX28" s="2"/>
      <c r="AY28" s="2"/>
      <c r="AZ28" s="23"/>
      <c r="BA28" s="2"/>
      <c r="BB28" s="23"/>
      <c r="BC28" s="23"/>
      <c r="BD28" s="23"/>
      <c r="BE28" s="103">
        <v>6</v>
      </c>
      <c r="BF28" s="103" t="s">
        <v>15</v>
      </c>
      <c r="BG28" s="2"/>
      <c r="BH28" s="2"/>
      <c r="BI28" s="2"/>
      <c r="BJ28" s="2"/>
      <c r="BK28" s="23">
        <f t="shared" si="1"/>
        <v>32</v>
      </c>
    </row>
    <row r="29" spans="1:63" x14ac:dyDescent="0.4">
      <c r="A29" s="23">
        <v>13</v>
      </c>
      <c r="B29" s="270" t="s">
        <v>42</v>
      </c>
      <c r="C29" s="23"/>
      <c r="D29" s="23"/>
      <c r="E29" s="23"/>
      <c r="F29" s="23"/>
      <c r="G29" s="23"/>
      <c r="H29" s="23"/>
      <c r="I29" s="103">
        <v>7</v>
      </c>
      <c r="J29" s="103" t="s">
        <v>15</v>
      </c>
      <c r="K29" s="2"/>
      <c r="L29" s="2"/>
      <c r="M29" s="374">
        <v>1</v>
      </c>
      <c r="N29" s="2"/>
      <c r="O29" s="103">
        <v>3</v>
      </c>
      <c r="P29" s="103" t="s">
        <v>15</v>
      </c>
      <c r="Q29" s="2"/>
      <c r="R29" s="2"/>
      <c r="S29" s="2"/>
      <c r="T29" s="2"/>
      <c r="U29" s="388">
        <v>1</v>
      </c>
      <c r="V29" s="388" t="s">
        <v>15</v>
      </c>
      <c r="W29" s="23"/>
      <c r="X29" s="23"/>
      <c r="Y29" s="23"/>
      <c r="Z29" s="23"/>
      <c r="AA29" s="103">
        <v>8</v>
      </c>
      <c r="AB29" s="103" t="s">
        <v>15</v>
      </c>
      <c r="AC29" s="2"/>
      <c r="AD29" s="2"/>
      <c r="AE29" s="2"/>
      <c r="AF29" s="2"/>
      <c r="AG29" s="388">
        <v>3</v>
      </c>
      <c r="AH29" s="388" t="s">
        <v>15</v>
      </c>
      <c r="AI29" s="23"/>
      <c r="AJ29" s="23"/>
      <c r="AK29" s="18">
        <v>1</v>
      </c>
      <c r="AL29" s="23"/>
      <c r="AM29" s="2"/>
      <c r="AN29" s="2"/>
      <c r="AO29" s="2"/>
      <c r="AP29" s="2"/>
      <c r="AQ29" s="2"/>
      <c r="AR29" s="2"/>
      <c r="AS29" s="103">
        <v>2</v>
      </c>
      <c r="AT29" s="103" t="s">
        <v>15</v>
      </c>
      <c r="AU29" s="2"/>
      <c r="AV29" s="2"/>
      <c r="AW29" s="2"/>
      <c r="AX29" s="2"/>
      <c r="AY29" s="103">
        <v>5</v>
      </c>
      <c r="AZ29" s="388" t="s">
        <v>15</v>
      </c>
      <c r="BA29" s="2"/>
      <c r="BB29" s="390"/>
      <c r="BC29" s="390"/>
      <c r="BD29" s="390"/>
      <c r="BE29" s="103">
        <v>6</v>
      </c>
      <c r="BF29" s="103" t="s">
        <v>15</v>
      </c>
      <c r="BG29" s="2"/>
      <c r="BH29" s="2"/>
      <c r="BI29" s="2"/>
      <c r="BJ29" s="2"/>
      <c r="BK29" s="23">
        <f t="shared" si="1"/>
        <v>37</v>
      </c>
    </row>
    <row r="30" spans="1:63" x14ac:dyDescent="0.4">
      <c r="A30" s="595" t="s">
        <v>43</v>
      </c>
      <c r="B30" s="595"/>
      <c r="C30" s="23"/>
      <c r="D30" s="23"/>
      <c r="E30" s="23"/>
      <c r="F30" s="23"/>
      <c r="G30" s="23"/>
      <c r="H30" s="23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3"/>
      <c r="V30" s="23"/>
      <c r="W30" s="23"/>
      <c r="X30" s="23"/>
      <c r="Y30" s="23"/>
      <c r="Z30" s="23"/>
      <c r="AA30" s="2"/>
      <c r="AB30" s="2"/>
      <c r="AC30" s="2"/>
      <c r="AD30" s="2"/>
      <c r="AE30" s="2"/>
      <c r="AF30" s="2"/>
      <c r="AG30" s="23"/>
      <c r="AH30" s="23"/>
      <c r="AI30" s="23"/>
      <c r="AJ30" s="23"/>
      <c r="AK30" s="23"/>
      <c r="AL30" s="23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3"/>
      <c r="BA30" s="2"/>
      <c r="BB30" s="23"/>
      <c r="BC30" s="23"/>
      <c r="BD30" s="23"/>
      <c r="BE30" s="2"/>
      <c r="BF30" s="2"/>
      <c r="BG30" s="2"/>
      <c r="BH30" s="2"/>
      <c r="BI30" s="2"/>
      <c r="BJ30" s="2"/>
      <c r="BK30" s="395" t="s">
        <v>43</v>
      </c>
    </row>
    <row r="31" spans="1:63" ht="26.25" customHeight="1" x14ac:dyDescent="0.4">
      <c r="A31" s="23">
        <v>1</v>
      </c>
      <c r="B31" s="270" t="s">
        <v>44</v>
      </c>
      <c r="C31" s="388">
        <v>2</v>
      </c>
      <c r="D31" s="388" t="s">
        <v>15</v>
      </c>
      <c r="E31" s="23"/>
      <c r="F31" s="23"/>
      <c r="G31" s="23"/>
      <c r="H31" s="23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388">
        <v>1</v>
      </c>
      <c r="V31" s="388" t="s">
        <v>15</v>
      </c>
      <c r="W31" s="23"/>
      <c r="X31" s="23"/>
      <c r="Y31" s="23"/>
      <c r="Z31" s="23"/>
      <c r="AA31" s="2"/>
      <c r="AB31" s="2"/>
      <c r="AC31" s="2"/>
      <c r="AD31" s="2"/>
      <c r="AE31" s="2"/>
      <c r="AF31" s="2"/>
      <c r="AG31" s="23"/>
      <c r="AH31" s="23"/>
      <c r="AI31" s="23"/>
      <c r="AJ31" s="23"/>
      <c r="AK31" s="23"/>
      <c r="AL31" s="23"/>
      <c r="AM31" s="103">
        <v>2</v>
      </c>
      <c r="AN31" s="103" t="s">
        <v>15</v>
      </c>
      <c r="AO31" s="2"/>
      <c r="AP31" s="2"/>
      <c r="AQ31" s="374">
        <v>1</v>
      </c>
      <c r="AR31" s="2"/>
      <c r="AS31" s="103">
        <v>1</v>
      </c>
      <c r="AT31" s="103" t="s">
        <v>15</v>
      </c>
      <c r="AU31" s="2"/>
      <c r="AV31" s="2"/>
      <c r="AW31" s="2"/>
      <c r="AX31" s="2"/>
      <c r="AY31" s="2"/>
      <c r="AZ31" s="23"/>
      <c r="BA31" s="2"/>
      <c r="BB31" s="23"/>
      <c r="BC31" s="23"/>
      <c r="BD31" s="23"/>
      <c r="BE31" s="2"/>
      <c r="BF31" s="2"/>
      <c r="BG31" s="2"/>
      <c r="BH31" s="2"/>
      <c r="BI31" s="2"/>
      <c r="BJ31" s="2"/>
      <c r="BK31" s="23">
        <f>SUM(C31:BJ31)</f>
        <v>7</v>
      </c>
    </row>
    <row r="32" spans="1:63" ht="26.25" customHeight="1" x14ac:dyDescent="0.4">
      <c r="A32" s="23">
        <v>2</v>
      </c>
      <c r="B32" s="270" t="s">
        <v>45</v>
      </c>
      <c r="C32" s="23"/>
      <c r="D32" s="23"/>
      <c r="E32" s="344">
        <v>6</v>
      </c>
      <c r="F32" s="344" t="s">
        <v>16</v>
      </c>
      <c r="G32" s="23"/>
      <c r="H32" s="23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3"/>
      <c r="V32" s="23"/>
      <c r="W32" s="344">
        <v>7</v>
      </c>
      <c r="X32" s="344" t="s">
        <v>16</v>
      </c>
      <c r="Y32" s="18">
        <v>1</v>
      </c>
      <c r="Z32" s="23"/>
      <c r="AA32" s="2"/>
      <c r="AB32" s="2"/>
      <c r="AC32" s="2"/>
      <c r="AD32" s="2"/>
      <c r="AE32" s="2"/>
      <c r="AF32" s="2"/>
      <c r="AG32" s="23"/>
      <c r="AH32" s="23"/>
      <c r="AI32" s="23"/>
      <c r="AJ32" s="23"/>
      <c r="AK32" s="23"/>
      <c r="AL32" s="23"/>
      <c r="AM32" s="2"/>
      <c r="AN32" s="2"/>
      <c r="AO32" s="2"/>
      <c r="AP32" s="2"/>
      <c r="AQ32" s="2"/>
      <c r="AR32" s="2"/>
      <c r="AS32" s="103">
        <v>2</v>
      </c>
      <c r="AT32" s="103" t="s">
        <v>15</v>
      </c>
      <c r="AU32" s="2"/>
      <c r="AV32" s="2"/>
      <c r="AW32" s="2"/>
      <c r="AX32" s="2"/>
      <c r="AY32" s="2"/>
      <c r="AZ32" s="23"/>
      <c r="BA32" s="2"/>
      <c r="BB32" s="23"/>
      <c r="BC32" s="23"/>
      <c r="BD32" s="23"/>
      <c r="BE32" s="2"/>
      <c r="BF32" s="2"/>
      <c r="BG32" s="2"/>
      <c r="BH32" s="2"/>
      <c r="BI32" s="2"/>
      <c r="BJ32" s="2"/>
      <c r="BK32" s="23">
        <f t="shared" ref="BK32:BK41" si="2">SUM(C32:BJ32)</f>
        <v>16</v>
      </c>
    </row>
    <row r="33" spans="1:63" x14ac:dyDescent="0.4">
      <c r="A33" s="23">
        <v>3</v>
      </c>
      <c r="B33" s="270" t="s">
        <v>46</v>
      </c>
      <c r="C33" s="23"/>
      <c r="D33" s="23"/>
      <c r="E33" s="344">
        <v>6</v>
      </c>
      <c r="F33" s="344" t="s">
        <v>16</v>
      </c>
      <c r="G33" s="23"/>
      <c r="H33" s="23"/>
      <c r="I33" s="2"/>
      <c r="J33" s="2"/>
      <c r="K33" s="2"/>
      <c r="L33" s="2"/>
      <c r="M33" s="2"/>
      <c r="N33" s="2"/>
      <c r="O33" s="2"/>
      <c r="P33" s="2"/>
      <c r="Q33" s="104">
        <v>6</v>
      </c>
      <c r="R33" s="104" t="s">
        <v>16</v>
      </c>
      <c r="S33" s="2"/>
      <c r="T33" s="2"/>
      <c r="U33" s="23"/>
      <c r="V33" s="23"/>
      <c r="W33" s="344">
        <v>7</v>
      </c>
      <c r="X33" s="344" t="s">
        <v>16</v>
      </c>
      <c r="Y33" s="23"/>
      <c r="Z33" s="23"/>
      <c r="AA33" s="103">
        <v>7</v>
      </c>
      <c r="AB33" s="103" t="s">
        <v>15</v>
      </c>
      <c r="AC33" s="104">
        <v>7</v>
      </c>
      <c r="AD33" s="104" t="s">
        <v>16</v>
      </c>
      <c r="AE33" s="374">
        <v>4</v>
      </c>
      <c r="AF33" s="394">
        <v>5</v>
      </c>
      <c r="AG33" s="23"/>
      <c r="AH33" s="23"/>
      <c r="AI33" s="23"/>
      <c r="AJ33" s="23"/>
      <c r="AK33" s="23"/>
      <c r="AL33" s="23"/>
      <c r="AM33" s="103">
        <v>3</v>
      </c>
      <c r="AN33" s="103" t="s">
        <v>15</v>
      </c>
      <c r="AO33" s="2"/>
      <c r="AP33" s="2"/>
      <c r="AQ33" s="2"/>
      <c r="AR33" s="2"/>
      <c r="AS33" s="2"/>
      <c r="AT33" s="2"/>
      <c r="AU33" s="104">
        <v>8</v>
      </c>
      <c r="AV33" s="104" t="s">
        <v>16</v>
      </c>
      <c r="AW33" s="2"/>
      <c r="AX33" s="2"/>
      <c r="AY33" s="2"/>
      <c r="AZ33" s="23"/>
      <c r="BA33" s="2"/>
      <c r="BB33" s="23"/>
      <c r="BC33" s="23"/>
      <c r="BD33" s="23"/>
      <c r="BE33" s="103">
        <v>6</v>
      </c>
      <c r="BF33" s="103" t="s">
        <v>14</v>
      </c>
      <c r="BG33" s="2"/>
      <c r="BH33" s="2"/>
      <c r="BI33" s="2"/>
      <c r="BJ33" s="2"/>
      <c r="BK33" s="23">
        <f t="shared" si="2"/>
        <v>59</v>
      </c>
    </row>
    <row r="34" spans="1:63" ht="26.25" customHeight="1" x14ac:dyDescent="0.4">
      <c r="A34" s="23">
        <v>4</v>
      </c>
      <c r="B34" s="270" t="s">
        <v>47</v>
      </c>
      <c r="C34" s="388">
        <v>2</v>
      </c>
      <c r="D34" s="388" t="s">
        <v>15</v>
      </c>
      <c r="E34" s="23"/>
      <c r="F34" s="23"/>
      <c r="G34" s="23"/>
      <c r="H34" s="23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398">
        <v>1.75</v>
      </c>
      <c r="V34" s="388" t="s">
        <v>15</v>
      </c>
      <c r="W34" s="23"/>
      <c r="X34" s="23"/>
      <c r="Y34" s="397">
        <v>0.25</v>
      </c>
      <c r="Z34" s="23"/>
      <c r="AA34" s="2"/>
      <c r="AB34" s="2"/>
      <c r="AC34" s="2"/>
      <c r="AD34" s="2"/>
      <c r="AE34" s="2"/>
      <c r="AF34" s="2"/>
      <c r="AG34" s="23"/>
      <c r="AH34" s="23"/>
      <c r="AI34" s="23"/>
      <c r="AJ34" s="23"/>
      <c r="AK34" s="23"/>
      <c r="AL34" s="23"/>
      <c r="AM34" s="2"/>
      <c r="AN34" s="2"/>
      <c r="AO34" s="2"/>
      <c r="AP34" s="2"/>
      <c r="AQ34" s="2"/>
      <c r="AR34" s="2"/>
      <c r="AS34" s="103">
        <v>1</v>
      </c>
      <c r="AT34" s="103" t="s">
        <v>15</v>
      </c>
      <c r="AU34" s="2"/>
      <c r="AV34" s="2"/>
      <c r="AW34" s="2"/>
      <c r="AX34" s="2"/>
      <c r="AY34" s="2"/>
      <c r="AZ34" s="23"/>
      <c r="BA34" s="2"/>
      <c r="BB34" s="23"/>
      <c r="BC34" s="23"/>
      <c r="BD34" s="23"/>
      <c r="BE34" s="2"/>
      <c r="BF34" s="2"/>
      <c r="BG34" s="2"/>
      <c r="BH34" s="2"/>
      <c r="BI34" s="2"/>
      <c r="BJ34" s="2"/>
      <c r="BK34" s="23">
        <f t="shared" si="2"/>
        <v>5</v>
      </c>
    </row>
    <row r="35" spans="1:63" ht="26.25" customHeight="1" x14ac:dyDescent="0.4">
      <c r="A35" s="23">
        <v>5</v>
      </c>
      <c r="B35" s="270" t="s">
        <v>48</v>
      </c>
      <c r="C35" s="23"/>
      <c r="D35" s="23"/>
      <c r="E35" s="344">
        <v>6</v>
      </c>
      <c r="F35" s="344" t="s">
        <v>16</v>
      </c>
      <c r="G35" s="23"/>
      <c r="H35" s="2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388">
        <v>2</v>
      </c>
      <c r="V35" s="388" t="s">
        <v>15</v>
      </c>
      <c r="W35" s="23"/>
      <c r="X35" s="23"/>
      <c r="Y35" s="23"/>
      <c r="Z35" s="23"/>
      <c r="AA35" s="2"/>
      <c r="AB35" s="2"/>
      <c r="AC35" s="2"/>
      <c r="AD35" s="2"/>
      <c r="AE35" s="2"/>
      <c r="AF35" s="2"/>
      <c r="AG35" s="23"/>
      <c r="AH35" s="23"/>
      <c r="AI35" s="23"/>
      <c r="AJ35" s="23"/>
      <c r="AK35" s="23"/>
      <c r="AL35" s="23"/>
      <c r="AM35" s="103">
        <v>2</v>
      </c>
      <c r="AN35" s="103" t="s">
        <v>15</v>
      </c>
      <c r="AO35" s="2"/>
      <c r="AP35" s="2"/>
      <c r="AQ35" s="374">
        <v>1</v>
      </c>
      <c r="AR35" s="2"/>
      <c r="AS35" s="103">
        <v>2</v>
      </c>
      <c r="AT35" s="103" t="s">
        <v>15</v>
      </c>
      <c r="AU35" s="2"/>
      <c r="AV35" s="2"/>
      <c r="AW35" s="2"/>
      <c r="AX35" s="2"/>
      <c r="AY35" s="2"/>
      <c r="AZ35" s="23"/>
      <c r="BA35" s="2"/>
      <c r="BB35" s="23"/>
      <c r="BC35" s="23"/>
      <c r="BD35" s="23"/>
      <c r="BE35" s="2"/>
      <c r="BF35" s="2"/>
      <c r="BG35" s="2"/>
      <c r="BH35" s="2"/>
      <c r="BI35" s="2"/>
      <c r="BJ35" s="2"/>
      <c r="BK35" s="23">
        <f t="shared" si="2"/>
        <v>13</v>
      </c>
    </row>
    <row r="36" spans="1:63" ht="26.25" customHeight="1" x14ac:dyDescent="0.4">
      <c r="A36" s="23">
        <v>6</v>
      </c>
      <c r="B36" s="270" t="s">
        <v>49</v>
      </c>
      <c r="C36" s="23"/>
      <c r="D36" s="23"/>
      <c r="E36" s="23"/>
      <c r="F36" s="23"/>
      <c r="G36" s="23"/>
      <c r="H36" s="23"/>
      <c r="I36" s="103">
        <v>8</v>
      </c>
      <c r="J36" s="103" t="s">
        <v>15</v>
      </c>
      <c r="K36" s="2"/>
      <c r="L36" s="2"/>
      <c r="M36" s="2"/>
      <c r="N36" s="2"/>
      <c r="O36" s="103">
        <v>3</v>
      </c>
      <c r="P36" s="103" t="s">
        <v>15</v>
      </c>
      <c r="Q36" s="2"/>
      <c r="R36" s="2"/>
      <c r="S36" s="2"/>
      <c r="T36" s="2"/>
      <c r="U36" s="388">
        <v>2</v>
      </c>
      <c r="V36" s="388" t="s">
        <v>15</v>
      </c>
      <c r="W36" s="23"/>
      <c r="X36" s="23"/>
      <c r="Y36" s="18">
        <v>1</v>
      </c>
      <c r="Z36" s="23"/>
      <c r="AA36" s="103">
        <v>7</v>
      </c>
      <c r="AB36" s="103" t="s">
        <v>15</v>
      </c>
      <c r="AC36" s="391"/>
      <c r="AD36" s="391"/>
      <c r="AE36" s="2"/>
      <c r="AF36" s="2"/>
      <c r="AG36" s="388">
        <v>3</v>
      </c>
      <c r="AH36" s="388" t="s">
        <v>15</v>
      </c>
      <c r="AI36" s="23"/>
      <c r="AJ36" s="23"/>
      <c r="AK36" s="18">
        <v>2</v>
      </c>
      <c r="AL36" s="23"/>
      <c r="AM36" s="2"/>
      <c r="AN36" s="2"/>
      <c r="AO36" s="2"/>
      <c r="AP36" s="2"/>
      <c r="AQ36" s="2"/>
      <c r="AR36" s="2"/>
      <c r="AS36" s="103">
        <v>2</v>
      </c>
      <c r="AT36" s="103" t="s">
        <v>15</v>
      </c>
      <c r="AU36" s="2"/>
      <c r="AV36" s="2"/>
      <c r="AW36" s="2"/>
      <c r="AX36" s="2"/>
      <c r="AY36" s="103">
        <v>5</v>
      </c>
      <c r="AZ36" s="388" t="s">
        <v>15</v>
      </c>
      <c r="BA36" s="2"/>
      <c r="BB36" s="23"/>
      <c r="BC36" s="23"/>
      <c r="BD36" s="23"/>
      <c r="BE36" s="2"/>
      <c r="BF36" s="2"/>
      <c r="BG36" s="2"/>
      <c r="BH36" s="2"/>
      <c r="BI36" s="2"/>
      <c r="BJ36" s="2"/>
      <c r="BK36" s="23">
        <f t="shared" si="2"/>
        <v>33</v>
      </c>
    </row>
    <row r="37" spans="1:63" ht="26.25" customHeight="1" x14ac:dyDescent="0.4">
      <c r="A37" s="23">
        <v>7</v>
      </c>
      <c r="B37" s="270" t="s">
        <v>50</v>
      </c>
      <c r="C37" s="23"/>
      <c r="D37" s="23"/>
      <c r="E37" s="23"/>
      <c r="F37" s="23"/>
      <c r="G37" s="23"/>
      <c r="H37" s="23"/>
      <c r="I37" s="2"/>
      <c r="J37" s="2"/>
      <c r="K37" s="104">
        <v>7.5</v>
      </c>
      <c r="L37" s="104" t="s">
        <v>16</v>
      </c>
      <c r="M37" s="2"/>
      <c r="N37" s="2"/>
      <c r="O37" s="2"/>
      <c r="P37" s="392"/>
      <c r="Q37" s="104">
        <v>6</v>
      </c>
      <c r="R37" s="104" t="s">
        <v>16</v>
      </c>
      <c r="S37" s="2"/>
      <c r="T37" s="2"/>
      <c r="U37" s="23"/>
      <c r="V37" s="23"/>
      <c r="W37" s="344">
        <v>7</v>
      </c>
      <c r="X37" s="344" t="s">
        <v>16</v>
      </c>
      <c r="Y37" s="18">
        <v>1</v>
      </c>
      <c r="Z37" s="23"/>
      <c r="AA37" s="391"/>
      <c r="AB37" s="391"/>
      <c r="AC37" s="104">
        <v>9</v>
      </c>
      <c r="AD37" s="104" t="s">
        <v>16</v>
      </c>
      <c r="AE37" s="2"/>
      <c r="AF37" s="2"/>
      <c r="AG37" s="388">
        <v>3</v>
      </c>
      <c r="AH37" s="388" t="s">
        <v>15</v>
      </c>
      <c r="AI37" s="390"/>
      <c r="AJ37" s="390"/>
      <c r="AK37" s="18">
        <v>1</v>
      </c>
      <c r="AL37" s="390"/>
      <c r="AM37" s="2"/>
      <c r="AN37" s="2"/>
      <c r="AO37" s="2"/>
      <c r="AP37" s="2"/>
      <c r="AQ37" s="2"/>
      <c r="AR37" s="2"/>
      <c r="AS37" s="103">
        <v>2</v>
      </c>
      <c r="AT37" s="103" t="s">
        <v>15</v>
      </c>
      <c r="AU37" s="391"/>
      <c r="AV37" s="391"/>
      <c r="AW37" s="2"/>
      <c r="AX37" s="2"/>
      <c r="AY37" s="2"/>
      <c r="AZ37" s="23"/>
      <c r="BA37" s="2"/>
      <c r="BB37" s="23"/>
      <c r="BC37" s="23"/>
      <c r="BD37" s="23"/>
      <c r="BE37" s="2"/>
      <c r="BF37" s="2"/>
      <c r="BG37" s="2"/>
      <c r="BH37" s="2"/>
      <c r="BI37" s="2"/>
      <c r="BJ37" s="2"/>
      <c r="BK37" s="23">
        <f t="shared" si="2"/>
        <v>36.5</v>
      </c>
    </row>
    <row r="38" spans="1:63" ht="26.25" customHeight="1" x14ac:dyDescent="0.4">
      <c r="A38" s="23">
        <v>8</v>
      </c>
      <c r="B38" s="270" t="s">
        <v>51</v>
      </c>
      <c r="C38" s="23"/>
      <c r="D38" s="23"/>
      <c r="E38" s="23"/>
      <c r="F38" s="23"/>
      <c r="G38" s="23"/>
      <c r="H38" s="23"/>
      <c r="I38" s="2"/>
      <c r="J38" s="2"/>
      <c r="K38" s="104">
        <v>7.5</v>
      </c>
      <c r="L38" s="104" t="s">
        <v>16</v>
      </c>
      <c r="M38" s="2"/>
      <c r="N38" s="2"/>
      <c r="O38" s="2"/>
      <c r="P38" s="2"/>
      <c r="Q38" s="104">
        <v>6</v>
      </c>
      <c r="R38" s="104" t="s">
        <v>16</v>
      </c>
      <c r="S38" s="2"/>
      <c r="T38" s="2"/>
      <c r="U38" s="23"/>
      <c r="V38" s="23"/>
      <c r="W38" s="344">
        <v>7</v>
      </c>
      <c r="X38" s="344" t="s">
        <v>16</v>
      </c>
      <c r="Y38" s="18">
        <v>1</v>
      </c>
      <c r="Z38" s="23"/>
      <c r="AA38" s="391"/>
      <c r="AB38" s="391"/>
      <c r="AC38" s="104">
        <v>7</v>
      </c>
      <c r="AD38" s="104" t="s">
        <v>16</v>
      </c>
      <c r="AE38" s="2"/>
      <c r="AF38" s="394">
        <v>2</v>
      </c>
      <c r="AG38" s="388">
        <v>4</v>
      </c>
      <c r="AH38" s="388" t="s">
        <v>15</v>
      </c>
      <c r="AI38" s="390"/>
      <c r="AJ38" s="390"/>
      <c r="AK38" s="390"/>
      <c r="AL38" s="390"/>
      <c r="AM38" s="2"/>
      <c r="AN38" s="2"/>
      <c r="AO38" s="2"/>
      <c r="AP38" s="2"/>
      <c r="AQ38" s="2"/>
      <c r="AR38" s="2"/>
      <c r="AS38" s="391"/>
      <c r="AT38" s="391"/>
      <c r="AU38" s="104">
        <v>7</v>
      </c>
      <c r="AV38" s="104" t="s">
        <v>16</v>
      </c>
      <c r="AW38" s="2"/>
      <c r="AX38" s="2"/>
      <c r="AY38" s="2"/>
      <c r="AZ38" s="23"/>
      <c r="BA38" s="2"/>
      <c r="BB38" s="23"/>
      <c r="BC38" s="23"/>
      <c r="BD38" s="23"/>
      <c r="BE38" s="2"/>
      <c r="BF38" s="2"/>
      <c r="BG38" s="2"/>
      <c r="BH38" s="2"/>
      <c r="BI38" s="2"/>
      <c r="BJ38" s="2"/>
      <c r="BK38" s="23">
        <f t="shared" si="2"/>
        <v>41.5</v>
      </c>
    </row>
    <row r="39" spans="1:63" ht="26.25" customHeight="1" x14ac:dyDescent="0.4">
      <c r="A39" s="23">
        <v>9</v>
      </c>
      <c r="B39" s="270" t="s">
        <v>52</v>
      </c>
      <c r="C39" s="23"/>
      <c r="D39" s="23"/>
      <c r="E39" s="23"/>
      <c r="F39" s="23"/>
      <c r="G39" s="23"/>
      <c r="H39" s="23"/>
      <c r="I39" s="2"/>
      <c r="J39" s="2"/>
      <c r="K39" s="104">
        <v>7.5</v>
      </c>
      <c r="L39" s="104" t="s">
        <v>16</v>
      </c>
      <c r="M39" s="2"/>
      <c r="N39" s="2"/>
      <c r="O39" s="2"/>
      <c r="P39" s="2"/>
      <c r="Q39" s="104">
        <v>6</v>
      </c>
      <c r="R39" s="104" t="s">
        <v>16</v>
      </c>
      <c r="S39" s="2"/>
      <c r="T39" s="2"/>
      <c r="U39" s="388">
        <v>6</v>
      </c>
      <c r="V39" s="388" t="s">
        <v>15</v>
      </c>
      <c r="W39" s="344">
        <v>3</v>
      </c>
      <c r="X39" s="344" t="s">
        <v>15</v>
      </c>
      <c r="Y39" s="23"/>
      <c r="Z39" s="23"/>
      <c r="AA39" s="391"/>
      <c r="AB39" s="391"/>
      <c r="AC39" s="104">
        <v>9</v>
      </c>
      <c r="AD39" s="104" t="s">
        <v>16</v>
      </c>
      <c r="AE39" s="2"/>
      <c r="AF39" s="2"/>
      <c r="AG39" s="388">
        <v>4</v>
      </c>
      <c r="AH39" s="388" t="s">
        <v>15</v>
      </c>
      <c r="AI39" s="390"/>
      <c r="AJ39" s="390"/>
      <c r="AK39" s="390"/>
      <c r="AL39" s="390"/>
      <c r="AM39" s="2"/>
      <c r="AN39" s="2"/>
      <c r="AO39" s="104">
        <v>6</v>
      </c>
      <c r="AP39" s="104" t="s">
        <v>16</v>
      </c>
      <c r="AQ39" s="2"/>
      <c r="AR39" s="2"/>
      <c r="AS39" s="2"/>
      <c r="AT39" s="2"/>
      <c r="AU39" s="104">
        <v>5</v>
      </c>
      <c r="AV39" s="104" t="s">
        <v>16</v>
      </c>
      <c r="AW39" s="374">
        <v>2</v>
      </c>
      <c r="AX39" s="2"/>
      <c r="AY39" s="2"/>
      <c r="AZ39" s="23"/>
      <c r="BA39" s="2"/>
      <c r="BB39" s="23"/>
      <c r="BC39" s="23"/>
      <c r="BD39" s="23"/>
      <c r="BE39" s="2"/>
      <c r="BF39" s="2"/>
      <c r="BG39" s="2"/>
      <c r="BH39" s="2"/>
      <c r="BI39" s="2"/>
      <c r="BJ39" s="2"/>
      <c r="BK39" s="23">
        <f t="shared" si="2"/>
        <v>48.5</v>
      </c>
    </row>
    <row r="40" spans="1:63" ht="26.25" customHeight="1" x14ac:dyDescent="0.4">
      <c r="A40" s="23">
        <v>10</v>
      </c>
      <c r="B40" s="270" t="s">
        <v>53</v>
      </c>
      <c r="C40" s="23"/>
      <c r="D40" s="23"/>
      <c r="E40" s="23"/>
      <c r="F40" s="23"/>
      <c r="G40" s="23"/>
      <c r="H40" s="23"/>
      <c r="I40" s="103">
        <v>8</v>
      </c>
      <c r="J40" s="103" t="s">
        <v>15</v>
      </c>
      <c r="K40" s="2"/>
      <c r="L40" s="2"/>
      <c r="M40" s="2"/>
      <c r="N40" s="2"/>
      <c r="O40" s="103">
        <v>3</v>
      </c>
      <c r="P40" s="103" t="s">
        <v>15</v>
      </c>
      <c r="Q40" s="2"/>
      <c r="R40" s="2"/>
      <c r="S40" s="2"/>
      <c r="T40" s="2"/>
      <c r="U40" s="388">
        <v>2</v>
      </c>
      <c r="V40" s="388" t="s">
        <v>15</v>
      </c>
      <c r="W40" s="390"/>
      <c r="X40" s="390"/>
      <c r="Y40" s="18">
        <v>1</v>
      </c>
      <c r="Z40" s="23"/>
      <c r="AA40" s="2"/>
      <c r="AB40" s="2"/>
      <c r="AC40" s="2"/>
      <c r="AD40" s="2"/>
      <c r="AE40" s="2"/>
      <c r="AF40" s="2"/>
      <c r="AG40" s="388">
        <v>4</v>
      </c>
      <c r="AH40" s="388" t="s">
        <v>15</v>
      </c>
      <c r="AI40" s="390"/>
      <c r="AJ40" s="390"/>
      <c r="AK40" s="390"/>
      <c r="AL40" s="390"/>
      <c r="AM40" s="2"/>
      <c r="AN40" s="2"/>
      <c r="AO40" s="2"/>
      <c r="AP40" s="2"/>
      <c r="AQ40" s="2"/>
      <c r="AR40" s="2"/>
      <c r="AS40" s="103">
        <v>2</v>
      </c>
      <c r="AT40" s="103" t="s">
        <v>15</v>
      </c>
      <c r="AU40" s="2"/>
      <c r="AV40" s="2"/>
      <c r="AW40" s="2"/>
      <c r="AX40" s="2"/>
      <c r="AY40" s="103">
        <v>5</v>
      </c>
      <c r="AZ40" s="388" t="s">
        <v>15</v>
      </c>
      <c r="BA40" s="2"/>
      <c r="BB40" s="23"/>
      <c r="BC40" s="23"/>
      <c r="BD40" s="23"/>
      <c r="BE40" s="2"/>
      <c r="BF40" s="2"/>
      <c r="BG40" s="2"/>
      <c r="BH40" s="2"/>
      <c r="BI40" s="2"/>
      <c r="BJ40" s="2"/>
      <c r="BK40" s="23">
        <f t="shared" si="2"/>
        <v>25</v>
      </c>
    </row>
    <row r="41" spans="1:63" ht="26.25" customHeight="1" x14ac:dyDescent="0.4">
      <c r="A41" s="23">
        <v>11</v>
      </c>
      <c r="B41" s="270" t="s">
        <v>54</v>
      </c>
      <c r="C41" s="23"/>
      <c r="D41" s="23"/>
      <c r="E41" s="23"/>
      <c r="F41" s="23"/>
      <c r="G41" s="23"/>
      <c r="H41" s="23"/>
      <c r="I41" s="2"/>
      <c r="J41" s="2"/>
      <c r="K41" s="104">
        <v>7.5</v>
      </c>
      <c r="L41" s="104" t="s">
        <v>16</v>
      </c>
      <c r="M41" s="2"/>
      <c r="N41" s="2"/>
      <c r="O41" s="2"/>
      <c r="P41" s="392"/>
      <c r="Q41" s="104">
        <v>6</v>
      </c>
      <c r="R41" s="104" t="s">
        <v>16</v>
      </c>
      <c r="S41" s="2"/>
      <c r="T41" s="2"/>
      <c r="U41" s="23"/>
      <c r="V41" s="23"/>
      <c r="W41" s="344">
        <v>8</v>
      </c>
      <c r="X41" s="344" t="s">
        <v>16</v>
      </c>
      <c r="Y41" s="23"/>
      <c r="Z41" s="23"/>
      <c r="AA41" s="391"/>
      <c r="AB41" s="391"/>
      <c r="AC41" s="104">
        <v>9</v>
      </c>
      <c r="AD41" s="104" t="s">
        <v>16</v>
      </c>
      <c r="AE41" s="2"/>
      <c r="AF41" s="2"/>
      <c r="AG41" s="388">
        <v>2</v>
      </c>
      <c r="AH41" s="388" t="s">
        <v>15</v>
      </c>
      <c r="AI41" s="390"/>
      <c r="AJ41" s="390"/>
      <c r="AK41" s="18">
        <v>2</v>
      </c>
      <c r="AL41" s="390"/>
      <c r="AM41" s="391"/>
      <c r="AN41" s="391"/>
      <c r="AO41" s="104">
        <v>6</v>
      </c>
      <c r="AP41" s="104" t="s">
        <v>16</v>
      </c>
      <c r="AQ41" s="2"/>
      <c r="AR41" s="2"/>
      <c r="AS41" s="2"/>
      <c r="AT41" s="2"/>
      <c r="AU41" s="104">
        <v>4</v>
      </c>
      <c r="AV41" s="104" t="s">
        <v>16</v>
      </c>
      <c r="AW41" s="374">
        <v>3</v>
      </c>
      <c r="AX41" s="2"/>
      <c r="AY41" s="2"/>
      <c r="AZ41" s="23"/>
      <c r="BA41" s="104">
        <v>15</v>
      </c>
      <c r="BB41" s="344" t="s">
        <v>16</v>
      </c>
      <c r="BC41" s="344"/>
      <c r="BD41" s="344"/>
      <c r="BE41" s="2"/>
      <c r="BF41" s="2"/>
      <c r="BG41" s="2"/>
      <c r="BH41" s="2"/>
      <c r="BI41" s="2"/>
      <c r="BJ41" s="2"/>
      <c r="BK41" s="23">
        <f t="shared" si="2"/>
        <v>62.5</v>
      </c>
    </row>
    <row r="42" spans="1:63" x14ac:dyDescent="0.4">
      <c r="A42" s="595" t="s">
        <v>55</v>
      </c>
      <c r="B42" s="595"/>
      <c r="C42" s="23"/>
      <c r="D42" s="23"/>
      <c r="E42" s="23"/>
      <c r="F42" s="23"/>
      <c r="G42" s="23"/>
      <c r="H42" s="23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3"/>
      <c r="V42" s="23"/>
      <c r="W42" s="23"/>
      <c r="X42" s="23"/>
      <c r="Y42" s="23"/>
      <c r="Z42" s="23"/>
      <c r="AA42" s="2"/>
      <c r="AB42" s="2"/>
      <c r="AC42" s="2"/>
      <c r="AD42" s="2"/>
      <c r="AE42" s="2"/>
      <c r="AF42" s="2"/>
      <c r="AG42" s="23"/>
      <c r="AH42" s="23"/>
      <c r="AI42" s="23"/>
      <c r="AJ42" s="23"/>
      <c r="AK42" s="23"/>
      <c r="AL42" s="23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3"/>
      <c r="BA42" s="2"/>
      <c r="BB42" s="23"/>
      <c r="BC42" s="23"/>
      <c r="BD42" s="23"/>
      <c r="BE42" s="2"/>
      <c r="BF42" s="2"/>
      <c r="BG42" s="2"/>
      <c r="BH42" s="2"/>
      <c r="BI42" s="2"/>
      <c r="BJ42" s="2"/>
      <c r="BK42" s="395" t="s">
        <v>471</v>
      </c>
    </row>
    <row r="43" spans="1:63" ht="26.25" customHeight="1" x14ac:dyDescent="0.4">
      <c r="A43" s="23">
        <v>1</v>
      </c>
      <c r="B43" s="270" t="s">
        <v>56</v>
      </c>
      <c r="C43" s="23"/>
      <c r="D43" s="23"/>
      <c r="E43" s="344">
        <v>4</v>
      </c>
      <c r="F43" s="344" t="s">
        <v>16</v>
      </c>
      <c r="G43" s="23"/>
      <c r="H43" s="23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3"/>
      <c r="V43" s="23"/>
      <c r="W43" s="23"/>
      <c r="X43" s="23"/>
      <c r="Y43" s="23"/>
      <c r="Z43" s="23"/>
      <c r="AA43" s="2"/>
      <c r="AB43" s="2"/>
      <c r="AC43" s="2"/>
      <c r="AD43" s="2"/>
      <c r="AE43" s="2"/>
      <c r="AF43" s="2"/>
      <c r="AG43" s="23"/>
      <c r="AH43" s="23"/>
      <c r="AI43" s="23"/>
      <c r="AJ43" s="23"/>
      <c r="AK43" s="23"/>
      <c r="AL43" s="23"/>
      <c r="AM43" s="2"/>
      <c r="AN43" s="2"/>
      <c r="AO43" s="104">
        <v>8</v>
      </c>
      <c r="AP43" s="104" t="s">
        <v>16</v>
      </c>
      <c r="AQ43" s="374">
        <v>2</v>
      </c>
      <c r="AR43" s="2"/>
      <c r="AS43" s="391"/>
      <c r="AT43" s="391"/>
      <c r="AU43" s="393">
        <v>7</v>
      </c>
      <c r="AV43" s="396" t="s">
        <v>16</v>
      </c>
      <c r="AW43" s="2"/>
      <c r="AX43" s="2"/>
      <c r="AY43" s="103">
        <v>5</v>
      </c>
      <c r="AZ43" s="388" t="s">
        <v>15</v>
      </c>
      <c r="BA43" s="2"/>
      <c r="BB43" s="23"/>
      <c r="BC43" s="23"/>
      <c r="BD43" s="23"/>
      <c r="BE43" s="2"/>
      <c r="BF43" s="2"/>
      <c r="BG43" s="2"/>
      <c r="BH43" s="2"/>
      <c r="BI43" s="2"/>
      <c r="BJ43" s="2"/>
      <c r="BK43" s="23">
        <f>SUM(C43:BJ43)</f>
        <v>26</v>
      </c>
    </row>
    <row r="44" spans="1:63" ht="26.25" customHeight="1" x14ac:dyDescent="0.4">
      <c r="A44" s="23">
        <v>2</v>
      </c>
      <c r="B44" s="270" t="s">
        <v>57</v>
      </c>
      <c r="C44" s="23"/>
      <c r="D44" s="23"/>
      <c r="E44" s="344">
        <v>6</v>
      </c>
      <c r="F44" s="344" t="s">
        <v>16</v>
      </c>
      <c r="G44" s="23"/>
      <c r="H44" s="23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388">
        <v>0.5</v>
      </c>
      <c r="V44" s="388" t="s">
        <v>15</v>
      </c>
      <c r="W44" s="23"/>
      <c r="X44" s="23"/>
      <c r="Y44" s="18">
        <v>0.5</v>
      </c>
      <c r="Z44" s="23"/>
      <c r="AA44" s="2"/>
      <c r="AB44" s="2"/>
      <c r="AC44" s="2"/>
      <c r="AD44" s="2"/>
      <c r="AE44" s="2"/>
      <c r="AF44" s="2"/>
      <c r="AG44" s="23"/>
      <c r="AH44" s="23"/>
      <c r="AI44" s="23"/>
      <c r="AJ44" s="23"/>
      <c r="AK44" s="23"/>
      <c r="AL44" s="23"/>
      <c r="AM44" s="2"/>
      <c r="AN44" s="2"/>
      <c r="AO44" s="2"/>
      <c r="AP44" s="2"/>
      <c r="AQ44" s="2"/>
      <c r="AR44" s="2"/>
      <c r="AS44" s="103">
        <v>2</v>
      </c>
      <c r="AT44" s="103" t="s">
        <v>15</v>
      </c>
      <c r="AU44" s="2"/>
      <c r="AV44" s="2"/>
      <c r="AW44" s="2"/>
      <c r="AX44" s="2"/>
      <c r="AY44" s="2"/>
      <c r="AZ44" s="23"/>
      <c r="BA44" s="2"/>
      <c r="BB44" s="23"/>
      <c r="BC44" s="23"/>
      <c r="BD44" s="23"/>
      <c r="BE44" s="2"/>
      <c r="BF44" s="2"/>
      <c r="BG44" s="2"/>
      <c r="BH44" s="2"/>
      <c r="BI44" s="2"/>
      <c r="BJ44" s="2"/>
      <c r="BK44" s="23">
        <f t="shared" ref="BK44:BK61" si="3">SUM(C44:BJ44)</f>
        <v>9</v>
      </c>
    </row>
    <row r="45" spans="1:63" x14ac:dyDescent="0.4">
      <c r="A45" s="23">
        <v>3</v>
      </c>
      <c r="B45" s="270" t="s">
        <v>12</v>
      </c>
      <c r="C45" s="23"/>
      <c r="D45" s="23"/>
      <c r="E45" s="344">
        <v>6</v>
      </c>
      <c r="F45" s="344" t="s">
        <v>16</v>
      </c>
      <c r="G45" s="23"/>
      <c r="H45" s="23"/>
      <c r="I45" s="2"/>
      <c r="J45" s="2"/>
      <c r="K45" s="2"/>
      <c r="L45" s="2"/>
      <c r="M45" s="2"/>
      <c r="N45" s="2"/>
      <c r="O45" s="103">
        <v>3</v>
      </c>
      <c r="P45" s="103" t="s">
        <v>15</v>
      </c>
      <c r="Q45" s="2"/>
      <c r="R45" s="2"/>
      <c r="S45" s="2"/>
      <c r="T45" s="2"/>
      <c r="U45" s="388">
        <v>1</v>
      </c>
      <c r="V45" s="388" t="s">
        <v>15</v>
      </c>
      <c r="W45" s="23"/>
      <c r="X45" s="23"/>
      <c r="Y45" s="23"/>
      <c r="Z45" s="23"/>
      <c r="AA45" s="2"/>
      <c r="AB45" s="2"/>
      <c r="AC45" s="2"/>
      <c r="AD45" s="2"/>
      <c r="AE45" s="2"/>
      <c r="AF45" s="2"/>
      <c r="AG45" s="23"/>
      <c r="AH45" s="23"/>
      <c r="AI45" s="23"/>
      <c r="AJ45" s="23"/>
      <c r="AK45" s="23"/>
      <c r="AL45" s="23"/>
      <c r="AM45" s="103">
        <v>3</v>
      </c>
      <c r="AN45" s="103" t="s">
        <v>15</v>
      </c>
      <c r="AO45" s="2"/>
      <c r="AP45" s="2"/>
      <c r="AQ45" s="2"/>
      <c r="AR45" s="2"/>
      <c r="AS45" s="391"/>
      <c r="AT45" s="391"/>
      <c r="AU45" s="2"/>
      <c r="AV45" s="2"/>
      <c r="AW45" s="2"/>
      <c r="AX45" s="2"/>
      <c r="AY45" s="2"/>
      <c r="AZ45" s="23"/>
      <c r="BA45" s="2"/>
      <c r="BB45" s="23"/>
      <c r="BC45" s="23"/>
      <c r="BD45" s="23"/>
      <c r="BE45" s="103">
        <v>6</v>
      </c>
      <c r="BF45" s="103" t="s">
        <v>15</v>
      </c>
      <c r="BG45" s="2"/>
      <c r="BH45" s="2"/>
      <c r="BI45" s="2"/>
      <c r="BJ45" s="394">
        <v>2</v>
      </c>
      <c r="BK45" s="23">
        <f t="shared" si="3"/>
        <v>21</v>
      </c>
    </row>
    <row r="46" spans="1:63" ht="26.25" customHeight="1" x14ac:dyDescent="0.4">
      <c r="A46" s="23">
        <v>4</v>
      </c>
      <c r="B46" s="270" t="s">
        <v>58</v>
      </c>
      <c r="C46" s="23"/>
      <c r="D46" s="23"/>
      <c r="E46" s="344">
        <v>6</v>
      </c>
      <c r="F46" s="344" t="s">
        <v>16</v>
      </c>
      <c r="G46" s="23"/>
      <c r="H46" s="23"/>
      <c r="I46" s="2"/>
      <c r="J46" s="2"/>
      <c r="K46" s="2"/>
      <c r="L46" s="2"/>
      <c r="M46" s="2"/>
      <c r="N46" s="2"/>
      <c r="O46" s="103">
        <v>3</v>
      </c>
      <c r="P46" s="103" t="s">
        <v>15</v>
      </c>
      <c r="Q46" s="2"/>
      <c r="R46" s="2"/>
      <c r="S46" s="2"/>
      <c r="T46" s="2"/>
      <c r="U46" s="388">
        <v>0.5</v>
      </c>
      <c r="V46" s="388" t="s">
        <v>15</v>
      </c>
      <c r="W46" s="23"/>
      <c r="X46" s="23"/>
      <c r="Y46" s="18">
        <v>0.5</v>
      </c>
      <c r="Z46" s="23"/>
      <c r="AA46" s="2"/>
      <c r="AB46" s="2"/>
      <c r="AC46" s="2"/>
      <c r="AD46" s="2"/>
      <c r="AE46" s="2"/>
      <c r="AF46" s="2"/>
      <c r="AG46" s="23"/>
      <c r="AH46" s="23"/>
      <c r="AI46" s="23"/>
      <c r="AJ46" s="23"/>
      <c r="AK46" s="23"/>
      <c r="AL46" s="23"/>
      <c r="AM46" s="103">
        <v>2.5</v>
      </c>
      <c r="AN46" s="103" t="s">
        <v>15</v>
      </c>
      <c r="AO46" s="2"/>
      <c r="AP46" s="2"/>
      <c r="AQ46" s="374">
        <v>0.5</v>
      </c>
      <c r="AR46" s="2"/>
      <c r="AS46" s="103">
        <v>2</v>
      </c>
      <c r="AT46" s="103" t="s">
        <v>15</v>
      </c>
      <c r="AU46" s="2"/>
      <c r="AV46" s="2"/>
      <c r="AW46" s="2"/>
      <c r="AX46" s="2"/>
      <c r="AY46" s="2"/>
      <c r="AZ46" s="23"/>
      <c r="BA46" s="2"/>
      <c r="BB46" s="23"/>
      <c r="BC46" s="23"/>
      <c r="BD46" s="23"/>
      <c r="BE46" s="2"/>
      <c r="BF46" s="2"/>
      <c r="BG46" s="2"/>
      <c r="BH46" s="2"/>
      <c r="BI46" s="2"/>
      <c r="BJ46" s="2"/>
      <c r="BK46" s="23">
        <f t="shared" si="3"/>
        <v>15</v>
      </c>
    </row>
    <row r="47" spans="1:63" x14ac:dyDescent="0.4">
      <c r="A47" s="23">
        <v>5</v>
      </c>
      <c r="B47" s="270" t="s">
        <v>13</v>
      </c>
      <c r="C47" s="23"/>
      <c r="D47" s="23"/>
      <c r="E47" s="344">
        <v>6</v>
      </c>
      <c r="F47" s="344" t="s">
        <v>16</v>
      </c>
      <c r="G47" s="23"/>
      <c r="H47" s="23"/>
      <c r="I47" s="2"/>
      <c r="J47" s="2"/>
      <c r="K47" s="2"/>
      <c r="L47" s="2"/>
      <c r="M47" s="2"/>
      <c r="N47" s="2"/>
      <c r="O47" s="103">
        <v>3</v>
      </c>
      <c r="P47" s="103" t="s">
        <v>15</v>
      </c>
      <c r="Q47" s="2"/>
      <c r="R47" s="2"/>
      <c r="S47" s="2"/>
      <c r="T47" s="2"/>
      <c r="U47" s="388">
        <v>2</v>
      </c>
      <c r="V47" s="388" t="s">
        <v>15</v>
      </c>
      <c r="W47" s="23"/>
      <c r="X47" s="23"/>
      <c r="Y47" s="23"/>
      <c r="Z47" s="23"/>
      <c r="AA47" s="2"/>
      <c r="AB47" s="2"/>
      <c r="AC47" s="2"/>
      <c r="AD47" s="2"/>
      <c r="AE47" s="2"/>
      <c r="AF47" s="2"/>
      <c r="AG47" s="23"/>
      <c r="AH47" s="23"/>
      <c r="AI47" s="23"/>
      <c r="AJ47" s="23"/>
      <c r="AK47" s="23"/>
      <c r="AL47" s="23"/>
      <c r="AM47" s="2"/>
      <c r="AN47" s="2"/>
      <c r="AO47" s="2"/>
      <c r="AP47" s="2"/>
      <c r="AQ47" s="2"/>
      <c r="AR47" s="2"/>
      <c r="AS47" s="103">
        <v>2</v>
      </c>
      <c r="AT47" s="103" t="s">
        <v>15</v>
      </c>
      <c r="AU47" s="2"/>
      <c r="AV47" s="2"/>
      <c r="AW47" s="2"/>
      <c r="AX47" s="2"/>
      <c r="AY47" s="2"/>
      <c r="AZ47" s="23"/>
      <c r="BA47" s="2"/>
      <c r="BB47" s="23"/>
      <c r="BC47" s="23"/>
      <c r="BD47" s="23"/>
      <c r="BE47" s="2"/>
      <c r="BF47" s="2"/>
      <c r="BG47" s="104">
        <v>25</v>
      </c>
      <c r="BH47" s="104" t="s">
        <v>16</v>
      </c>
      <c r="BI47" s="2"/>
      <c r="BJ47" s="394">
        <v>5</v>
      </c>
      <c r="BK47" s="23">
        <f t="shared" si="3"/>
        <v>43</v>
      </c>
    </row>
    <row r="48" spans="1:63" ht="26.25" customHeight="1" x14ac:dyDescent="0.4">
      <c r="A48" s="23">
        <v>6</v>
      </c>
      <c r="B48" s="270" t="s">
        <v>59</v>
      </c>
      <c r="C48" s="23"/>
      <c r="D48" s="23"/>
      <c r="E48" s="23"/>
      <c r="F48" s="23"/>
      <c r="G48" s="23"/>
      <c r="H48" s="23"/>
      <c r="I48" s="2"/>
      <c r="J48" s="2"/>
      <c r="K48" s="104">
        <v>7.5</v>
      </c>
      <c r="L48" s="104" t="s">
        <v>16</v>
      </c>
      <c r="M48" s="2"/>
      <c r="N48" s="2"/>
      <c r="O48" s="2"/>
      <c r="P48" s="2"/>
      <c r="Q48" s="104">
        <v>7</v>
      </c>
      <c r="R48" s="104" t="s">
        <v>16</v>
      </c>
      <c r="S48" s="2"/>
      <c r="T48" s="2"/>
      <c r="U48" s="23"/>
      <c r="V48" s="23"/>
      <c r="W48" s="344">
        <v>2</v>
      </c>
      <c r="X48" s="344" t="s">
        <v>16</v>
      </c>
      <c r="Y48" s="18">
        <v>2</v>
      </c>
      <c r="Z48" s="23"/>
      <c r="AA48" s="391"/>
      <c r="AB48" s="391"/>
      <c r="AC48" s="104">
        <v>9</v>
      </c>
      <c r="AD48" s="104" t="s">
        <v>16</v>
      </c>
      <c r="AE48" s="2"/>
      <c r="AF48" s="2"/>
      <c r="AG48" s="23"/>
      <c r="AH48" s="23"/>
      <c r="AI48" s="23"/>
      <c r="AJ48" s="23"/>
      <c r="AK48" s="23"/>
      <c r="AL48" s="23"/>
      <c r="AM48" s="2"/>
      <c r="AN48" s="2"/>
      <c r="AO48" s="2"/>
      <c r="AP48" s="2"/>
      <c r="AQ48" s="2"/>
      <c r="AR48" s="2"/>
      <c r="AS48" s="391"/>
      <c r="AT48" s="391"/>
      <c r="AU48" s="104">
        <v>7</v>
      </c>
      <c r="AV48" s="104" t="s">
        <v>16</v>
      </c>
      <c r="AW48" s="2"/>
      <c r="AX48" s="2"/>
      <c r="AY48" s="2"/>
      <c r="AZ48" s="390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3">
        <f t="shared" si="3"/>
        <v>34.5</v>
      </c>
    </row>
    <row r="49" spans="1:63" ht="26.25" customHeight="1" x14ac:dyDescent="0.4">
      <c r="A49" s="23">
        <v>7</v>
      </c>
      <c r="B49" s="270" t="s">
        <v>60</v>
      </c>
      <c r="C49" s="23"/>
      <c r="D49" s="23"/>
      <c r="E49" s="23"/>
      <c r="F49" s="23"/>
      <c r="G49" s="23"/>
      <c r="H49" s="23"/>
      <c r="I49" s="2"/>
      <c r="J49" s="2"/>
      <c r="K49" s="104">
        <v>7.5</v>
      </c>
      <c r="L49" s="104" t="s">
        <v>16</v>
      </c>
      <c r="M49" s="2"/>
      <c r="N49" s="2"/>
      <c r="O49" s="2"/>
      <c r="P49" s="2"/>
      <c r="Q49" s="104">
        <v>7</v>
      </c>
      <c r="R49" s="104" t="s">
        <v>16</v>
      </c>
      <c r="S49" s="2"/>
      <c r="T49" s="2"/>
      <c r="U49" s="23"/>
      <c r="V49" s="23"/>
      <c r="W49" s="344">
        <v>4</v>
      </c>
      <c r="X49" s="344" t="s">
        <v>16</v>
      </c>
      <c r="Y49" s="23"/>
      <c r="Z49" s="23"/>
      <c r="AA49" s="391"/>
      <c r="AB49" s="391"/>
      <c r="AC49" s="104">
        <v>9</v>
      </c>
      <c r="AD49" s="104" t="s">
        <v>16</v>
      </c>
      <c r="AE49" s="2"/>
      <c r="AF49" s="2"/>
      <c r="AG49" s="23"/>
      <c r="AH49" s="23"/>
      <c r="AI49" s="344">
        <v>25</v>
      </c>
      <c r="AJ49" s="344" t="s">
        <v>16</v>
      </c>
      <c r="AK49" s="18">
        <v>5</v>
      </c>
      <c r="AL49" s="23"/>
      <c r="AM49" s="2"/>
      <c r="AN49" s="2"/>
      <c r="AO49" s="104">
        <v>6</v>
      </c>
      <c r="AP49" s="104" t="s">
        <v>16</v>
      </c>
      <c r="AQ49" s="2"/>
      <c r="AR49" s="2"/>
      <c r="AS49" s="2"/>
      <c r="AT49" s="2"/>
      <c r="AU49" s="104">
        <v>4</v>
      </c>
      <c r="AV49" s="104" t="s">
        <v>16</v>
      </c>
      <c r="AW49" s="2"/>
      <c r="AX49" s="394">
        <v>3</v>
      </c>
      <c r="AY49" s="2"/>
      <c r="AZ49" s="390"/>
      <c r="BA49" s="104">
        <v>17</v>
      </c>
      <c r="BB49" s="344" t="s">
        <v>16</v>
      </c>
      <c r="BC49" s="344"/>
      <c r="BD49" s="344"/>
      <c r="BE49" s="2"/>
      <c r="BF49" s="2"/>
      <c r="BG49" s="2"/>
      <c r="BH49" s="2"/>
      <c r="BI49" s="2"/>
      <c r="BJ49" s="2"/>
      <c r="BK49" s="23">
        <f t="shared" si="3"/>
        <v>87.5</v>
      </c>
    </row>
    <row r="50" spans="1:63" ht="26.25" customHeight="1" x14ac:dyDescent="0.4">
      <c r="A50" s="23">
        <v>8</v>
      </c>
      <c r="B50" s="270" t="s">
        <v>61</v>
      </c>
      <c r="C50" s="23"/>
      <c r="D50" s="23"/>
      <c r="E50" s="23"/>
      <c r="F50" s="23"/>
      <c r="G50" s="23"/>
      <c r="H50" s="23"/>
      <c r="I50" s="2"/>
      <c r="J50" s="2"/>
      <c r="K50" s="104">
        <v>7.5</v>
      </c>
      <c r="L50" s="104" t="s">
        <v>16</v>
      </c>
      <c r="M50" s="2"/>
      <c r="N50" s="2"/>
      <c r="O50" s="2"/>
      <c r="P50" s="2"/>
      <c r="Q50" s="104">
        <v>8</v>
      </c>
      <c r="R50" s="104" t="s">
        <v>16</v>
      </c>
      <c r="S50" s="2"/>
      <c r="T50" s="2"/>
      <c r="U50" s="23"/>
      <c r="V50" s="23"/>
      <c r="W50" s="344">
        <v>2</v>
      </c>
      <c r="X50" s="344" t="s">
        <v>16</v>
      </c>
      <c r="Y50" s="18">
        <v>2</v>
      </c>
      <c r="Z50" s="23"/>
      <c r="AA50" s="2"/>
      <c r="AB50" s="2"/>
      <c r="AC50" s="2"/>
      <c r="AD50" s="2"/>
      <c r="AE50" s="2"/>
      <c r="AF50" s="2"/>
      <c r="AG50" s="23"/>
      <c r="AH50" s="23"/>
      <c r="AI50" s="344">
        <v>10</v>
      </c>
      <c r="AJ50" s="344" t="s">
        <v>16</v>
      </c>
      <c r="AK50" s="18">
        <v>5</v>
      </c>
      <c r="AL50" s="23"/>
      <c r="AM50" s="2"/>
      <c r="AN50" s="2"/>
      <c r="AO50" s="104">
        <v>6</v>
      </c>
      <c r="AP50" s="104" t="s">
        <v>16</v>
      </c>
      <c r="AQ50" s="2"/>
      <c r="AR50" s="2"/>
      <c r="AS50" s="103">
        <v>2</v>
      </c>
      <c r="AT50" s="103" t="s">
        <v>15</v>
      </c>
      <c r="AU50" s="391"/>
      <c r="AV50" s="391"/>
      <c r="AW50" s="2"/>
      <c r="AX50" s="2"/>
      <c r="AY50" s="2"/>
      <c r="AZ50" s="23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3">
        <f t="shared" si="3"/>
        <v>42.5</v>
      </c>
    </row>
    <row r="51" spans="1:63" x14ac:dyDescent="0.4">
      <c r="A51" s="23">
        <v>9</v>
      </c>
      <c r="B51" s="270" t="s">
        <v>62</v>
      </c>
      <c r="C51" s="23"/>
      <c r="D51" s="23"/>
      <c r="E51" s="23"/>
      <c r="F51" s="23"/>
      <c r="G51" s="23"/>
      <c r="H51" s="23"/>
      <c r="I51" s="2"/>
      <c r="J51" s="2"/>
      <c r="K51" s="104">
        <v>7.5</v>
      </c>
      <c r="L51" s="104" t="s">
        <v>16</v>
      </c>
      <c r="M51" s="2"/>
      <c r="N51" s="2"/>
      <c r="O51" s="2"/>
      <c r="P51" s="2"/>
      <c r="Q51" s="104">
        <v>8</v>
      </c>
      <c r="R51" s="104" t="s">
        <v>16</v>
      </c>
      <c r="S51" s="2"/>
      <c r="T51" s="2"/>
      <c r="U51" s="23"/>
      <c r="V51" s="23"/>
      <c r="W51" s="344">
        <v>8</v>
      </c>
      <c r="X51" s="344" t="s">
        <v>16</v>
      </c>
      <c r="Y51" s="23"/>
      <c r="Z51" s="23"/>
      <c r="AA51" s="2"/>
      <c r="AB51" s="2"/>
      <c r="AC51" s="2"/>
      <c r="AD51" s="2"/>
      <c r="AE51" s="2"/>
      <c r="AF51" s="2"/>
      <c r="AG51" s="23"/>
      <c r="AH51" s="23"/>
      <c r="AI51" s="344">
        <v>15</v>
      </c>
      <c r="AJ51" s="344" t="s">
        <v>16</v>
      </c>
      <c r="AK51" s="23"/>
      <c r="AL51" s="23"/>
      <c r="AM51" s="2"/>
      <c r="AN51" s="2"/>
      <c r="AO51" s="104">
        <v>6</v>
      </c>
      <c r="AP51" s="104" t="s">
        <v>16</v>
      </c>
      <c r="AQ51" s="2"/>
      <c r="AR51" s="2"/>
      <c r="AS51" s="2"/>
      <c r="AT51" s="2"/>
      <c r="AU51" s="104">
        <v>7</v>
      </c>
      <c r="AV51" s="104" t="s">
        <v>16</v>
      </c>
      <c r="AW51" s="2"/>
      <c r="AX51" s="2"/>
      <c r="AY51" s="2"/>
      <c r="AZ51" s="23"/>
      <c r="BA51" s="104">
        <v>18</v>
      </c>
      <c r="BB51" s="344" t="s">
        <v>16</v>
      </c>
      <c r="BC51" s="344"/>
      <c r="BD51" s="344"/>
      <c r="BE51" s="2"/>
      <c r="BF51" s="2"/>
      <c r="BG51" s="104">
        <v>25</v>
      </c>
      <c r="BH51" s="104" t="s">
        <v>16</v>
      </c>
      <c r="BI51" s="2"/>
      <c r="BJ51" s="394">
        <v>5</v>
      </c>
      <c r="BK51" s="23">
        <f t="shared" si="3"/>
        <v>99.5</v>
      </c>
    </row>
    <row r="52" spans="1:63" ht="26.25" customHeight="1" x14ac:dyDescent="0.4">
      <c r="A52" s="595" t="s">
        <v>63</v>
      </c>
      <c r="B52" s="595"/>
      <c r="C52" s="23"/>
      <c r="D52" s="23"/>
      <c r="E52" s="23"/>
      <c r="F52" s="23"/>
      <c r="G52" s="23"/>
      <c r="H52" s="23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3"/>
      <c r="V52" s="23"/>
      <c r="W52" s="23"/>
      <c r="X52" s="23"/>
      <c r="Y52" s="23"/>
      <c r="Z52" s="23"/>
      <c r="AA52" s="2"/>
      <c r="AB52" s="2"/>
      <c r="AC52" s="2"/>
      <c r="AD52" s="2"/>
      <c r="AE52" s="2"/>
      <c r="AF52" s="2"/>
      <c r="AG52" s="23"/>
      <c r="AH52" s="23"/>
      <c r="AI52" s="23"/>
      <c r="AJ52" s="23"/>
      <c r="AK52" s="23"/>
      <c r="AL52" s="23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3"/>
      <c r="BA52" s="2"/>
      <c r="BB52" s="23"/>
      <c r="BC52" s="23"/>
      <c r="BD52" s="23"/>
      <c r="BE52" s="2"/>
      <c r="BF52" s="2"/>
      <c r="BG52" s="2"/>
      <c r="BH52" s="2"/>
      <c r="BI52" s="2"/>
      <c r="BJ52" s="2"/>
      <c r="BK52" s="395" t="s">
        <v>470</v>
      </c>
    </row>
    <row r="53" spans="1:63" ht="26.25" customHeight="1" x14ac:dyDescent="0.4">
      <c r="A53" s="23">
        <v>1</v>
      </c>
      <c r="B53" s="270" t="s">
        <v>64</v>
      </c>
      <c r="C53" s="388">
        <v>1</v>
      </c>
      <c r="D53" s="388" t="s">
        <v>15</v>
      </c>
      <c r="E53" s="23"/>
      <c r="F53" s="23"/>
      <c r="G53" s="23"/>
      <c r="H53" s="23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3"/>
      <c r="V53" s="23"/>
      <c r="W53" s="23"/>
      <c r="X53" s="23"/>
      <c r="Y53" s="23"/>
      <c r="Z53" s="23"/>
      <c r="AA53" s="2"/>
      <c r="AB53" s="2"/>
      <c r="AC53" s="2"/>
      <c r="AD53" s="2"/>
      <c r="AE53" s="2"/>
      <c r="AF53" s="2"/>
      <c r="AG53" s="23"/>
      <c r="AH53" s="23"/>
      <c r="AI53" s="23"/>
      <c r="AJ53" s="23"/>
      <c r="AK53" s="23"/>
      <c r="AL53" s="23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103">
        <v>3</v>
      </c>
      <c r="AZ53" s="388" t="s">
        <v>15</v>
      </c>
      <c r="BA53" s="2"/>
      <c r="BB53" s="23"/>
      <c r="BC53" s="23"/>
      <c r="BD53" s="23"/>
      <c r="BE53" s="2"/>
      <c r="BF53" s="2"/>
      <c r="BG53" s="2"/>
      <c r="BH53" s="2"/>
      <c r="BI53" s="2"/>
      <c r="BJ53" s="2"/>
      <c r="BK53" s="23">
        <f t="shared" si="3"/>
        <v>4</v>
      </c>
    </row>
    <row r="54" spans="1:63" ht="26.25" customHeight="1" x14ac:dyDescent="0.4">
      <c r="A54" s="23">
        <v>2</v>
      </c>
      <c r="B54" s="270" t="s">
        <v>20</v>
      </c>
      <c r="C54" s="23"/>
      <c r="D54" s="23"/>
      <c r="E54" s="23"/>
      <c r="F54" s="23"/>
      <c r="G54" s="23"/>
      <c r="H54" s="23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3"/>
      <c r="V54" s="23"/>
      <c r="W54" s="23"/>
      <c r="X54" s="23"/>
      <c r="Y54" s="23"/>
      <c r="Z54" s="23"/>
      <c r="AA54" s="2"/>
      <c r="AB54" s="2"/>
      <c r="AC54" s="2"/>
      <c r="AD54" s="2"/>
      <c r="AE54" s="2"/>
      <c r="AF54" s="2"/>
      <c r="AG54" s="23"/>
      <c r="AH54" s="23"/>
      <c r="AI54" s="23"/>
      <c r="AJ54" s="23"/>
      <c r="AK54" s="23"/>
      <c r="AL54" s="23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3"/>
      <c r="BA54" s="2"/>
      <c r="BB54" s="23"/>
      <c r="BC54" s="23"/>
      <c r="BD54" s="23"/>
      <c r="BE54" s="2"/>
      <c r="BF54" s="2"/>
      <c r="BG54" s="2"/>
      <c r="BH54" s="2"/>
      <c r="BI54" s="2"/>
      <c r="BJ54" s="2"/>
      <c r="BK54" s="23">
        <f t="shared" si="3"/>
        <v>0</v>
      </c>
    </row>
    <row r="55" spans="1:63" ht="26.25" customHeight="1" x14ac:dyDescent="0.4">
      <c r="A55" s="23">
        <v>3</v>
      </c>
      <c r="B55" s="270" t="s">
        <v>65</v>
      </c>
      <c r="C55" s="23"/>
      <c r="D55" s="23"/>
      <c r="E55" s="23"/>
      <c r="F55" s="23"/>
      <c r="G55" s="23"/>
      <c r="H55" s="23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3"/>
      <c r="V55" s="23"/>
      <c r="W55" s="23"/>
      <c r="X55" s="23"/>
      <c r="Y55" s="23"/>
      <c r="Z55" s="23"/>
      <c r="AA55" s="2"/>
      <c r="AB55" s="2"/>
      <c r="AC55" s="2"/>
      <c r="AD55" s="2"/>
      <c r="AE55" s="2"/>
      <c r="AF55" s="2"/>
      <c r="AG55" s="23"/>
      <c r="AH55" s="23"/>
      <c r="AI55" s="23"/>
      <c r="AJ55" s="23"/>
      <c r="AK55" s="23"/>
      <c r="AL55" s="23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3"/>
      <c r="BA55" s="2"/>
      <c r="BB55" s="23"/>
      <c r="BC55" s="23"/>
      <c r="BD55" s="23"/>
      <c r="BE55" s="2"/>
      <c r="BF55" s="2"/>
      <c r="BG55" s="2"/>
      <c r="BH55" s="2"/>
      <c r="BI55" s="2"/>
      <c r="BJ55" s="2"/>
      <c r="BK55" s="23">
        <f t="shared" si="3"/>
        <v>0</v>
      </c>
    </row>
    <row r="56" spans="1:63" ht="26.25" customHeight="1" x14ac:dyDescent="0.4">
      <c r="A56" s="23">
        <v>4</v>
      </c>
      <c r="B56" s="270" t="s">
        <v>21</v>
      </c>
      <c r="C56" s="23"/>
      <c r="D56" s="23"/>
      <c r="E56" s="23"/>
      <c r="F56" s="23"/>
      <c r="G56" s="23"/>
      <c r="H56" s="23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3"/>
      <c r="V56" s="23"/>
      <c r="W56" s="23"/>
      <c r="X56" s="23"/>
      <c r="Y56" s="23"/>
      <c r="Z56" s="23"/>
      <c r="AA56" s="2"/>
      <c r="AB56" s="2"/>
      <c r="AC56" s="2"/>
      <c r="AD56" s="2"/>
      <c r="AE56" s="2"/>
      <c r="AF56" s="2"/>
      <c r="AG56" s="23"/>
      <c r="AH56" s="23"/>
      <c r="AI56" s="23"/>
      <c r="AJ56" s="23"/>
      <c r="AK56" s="23"/>
      <c r="AL56" s="23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3"/>
      <c r="BA56" s="2"/>
      <c r="BB56" s="23"/>
      <c r="BC56" s="23"/>
      <c r="BD56" s="23"/>
      <c r="BE56" s="2"/>
      <c r="BF56" s="2"/>
      <c r="BG56" s="2"/>
      <c r="BH56" s="2"/>
      <c r="BI56" s="2"/>
      <c r="BJ56" s="2"/>
      <c r="BK56" s="23">
        <f t="shared" si="3"/>
        <v>0</v>
      </c>
    </row>
    <row r="57" spans="1:63" ht="26.25" customHeight="1" x14ac:dyDescent="0.4">
      <c r="A57" s="23">
        <v>5</v>
      </c>
      <c r="B57" s="270" t="s">
        <v>66</v>
      </c>
      <c r="C57" s="388">
        <v>1</v>
      </c>
      <c r="D57" s="388" t="s">
        <v>14</v>
      </c>
      <c r="E57" s="23"/>
      <c r="F57" s="23"/>
      <c r="G57" s="23"/>
      <c r="H57" s="23"/>
      <c r="I57" s="2"/>
      <c r="J57" s="2"/>
      <c r="K57" s="2"/>
      <c r="L57" s="2"/>
      <c r="M57" s="2"/>
      <c r="N57" s="2"/>
      <c r="O57" s="103">
        <v>1</v>
      </c>
      <c r="P57" s="103" t="s">
        <v>15</v>
      </c>
      <c r="Q57" s="2"/>
      <c r="R57" s="2"/>
      <c r="S57" s="2"/>
      <c r="T57" s="2"/>
      <c r="U57" s="23"/>
      <c r="V57" s="23"/>
      <c r="W57" s="23"/>
      <c r="X57" s="23"/>
      <c r="Y57" s="23"/>
      <c r="Z57" s="23"/>
      <c r="AA57" s="2"/>
      <c r="AB57" s="2"/>
      <c r="AC57" s="2"/>
      <c r="AD57" s="2"/>
      <c r="AE57" s="2"/>
      <c r="AF57" s="2"/>
      <c r="AG57" s="23"/>
      <c r="AH57" s="23"/>
      <c r="AI57" s="23"/>
      <c r="AJ57" s="23"/>
      <c r="AK57" s="23"/>
      <c r="AL57" s="23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103">
        <v>3</v>
      </c>
      <c r="AZ57" s="388" t="s">
        <v>14</v>
      </c>
      <c r="BA57" s="2"/>
      <c r="BB57" s="23"/>
      <c r="BC57" s="23"/>
      <c r="BD57" s="23"/>
      <c r="BE57" s="2"/>
      <c r="BF57" s="2"/>
      <c r="BG57" s="2"/>
      <c r="BH57" s="2"/>
      <c r="BI57" s="2"/>
      <c r="BJ57" s="2"/>
      <c r="BK57" s="23">
        <f t="shared" si="3"/>
        <v>5</v>
      </c>
    </row>
    <row r="58" spans="1:63" ht="26.25" customHeight="1" x14ac:dyDescent="0.4">
      <c r="A58" s="23">
        <v>6</v>
      </c>
      <c r="B58" s="270" t="s">
        <v>67</v>
      </c>
      <c r="C58" s="23"/>
      <c r="D58" s="23"/>
      <c r="E58" s="23"/>
      <c r="F58" s="23"/>
      <c r="G58" s="23"/>
      <c r="H58" s="23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3"/>
      <c r="V58" s="23"/>
      <c r="W58" s="23"/>
      <c r="X58" s="23"/>
      <c r="Y58" s="23"/>
      <c r="Z58" s="23"/>
      <c r="AA58" s="2"/>
      <c r="AB58" s="2"/>
      <c r="AC58" s="2"/>
      <c r="AD58" s="2"/>
      <c r="AE58" s="2"/>
      <c r="AF58" s="2"/>
      <c r="AG58" s="23"/>
      <c r="AH58" s="23"/>
      <c r="AI58" s="23"/>
      <c r="AJ58" s="23"/>
      <c r="AK58" s="23"/>
      <c r="AL58" s="23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3"/>
      <c r="BA58" s="2"/>
      <c r="BB58" s="23"/>
      <c r="BC58" s="23"/>
      <c r="BD58" s="23"/>
      <c r="BE58" s="2"/>
      <c r="BF58" s="2"/>
      <c r="BG58" s="2"/>
      <c r="BH58" s="2"/>
      <c r="BI58" s="2"/>
      <c r="BJ58" s="2"/>
      <c r="BK58" s="23">
        <f t="shared" si="3"/>
        <v>0</v>
      </c>
    </row>
    <row r="59" spans="1:63" ht="26.25" customHeight="1" x14ac:dyDescent="0.4">
      <c r="A59" s="23">
        <v>7</v>
      </c>
      <c r="B59" s="270" t="s">
        <v>68</v>
      </c>
      <c r="C59" s="23"/>
      <c r="D59" s="23"/>
      <c r="E59" s="23"/>
      <c r="F59" s="23"/>
      <c r="G59" s="23"/>
      <c r="H59" s="23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3"/>
      <c r="V59" s="23"/>
      <c r="W59" s="23"/>
      <c r="X59" s="23"/>
      <c r="Y59" s="23"/>
      <c r="Z59" s="23"/>
      <c r="AA59" s="2"/>
      <c r="AB59" s="2"/>
      <c r="AC59" s="2"/>
      <c r="AD59" s="2"/>
      <c r="AE59" s="2"/>
      <c r="AF59" s="2"/>
      <c r="AG59" s="23"/>
      <c r="AH59" s="23"/>
      <c r="AI59" s="23"/>
      <c r="AJ59" s="23"/>
      <c r="AK59" s="23"/>
      <c r="AL59" s="23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3"/>
      <c r="BA59" s="2"/>
      <c r="BB59" s="23"/>
      <c r="BC59" s="23"/>
      <c r="BD59" s="23"/>
      <c r="BE59" s="2"/>
      <c r="BF59" s="2"/>
      <c r="BG59" s="2"/>
      <c r="BH59" s="2"/>
      <c r="BI59" s="2"/>
      <c r="BJ59" s="2"/>
      <c r="BK59" s="23">
        <f t="shared" si="3"/>
        <v>0</v>
      </c>
    </row>
    <row r="60" spans="1:63" ht="26.25" customHeight="1" x14ac:dyDescent="0.4">
      <c r="A60" s="23">
        <v>8</v>
      </c>
      <c r="B60" s="270" t="s">
        <v>69</v>
      </c>
      <c r="C60" s="23"/>
      <c r="D60" s="23"/>
      <c r="E60" s="23"/>
      <c r="F60" s="23"/>
      <c r="G60" s="23"/>
      <c r="H60" s="23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3"/>
      <c r="V60" s="23"/>
      <c r="W60" s="23"/>
      <c r="X60" s="23"/>
      <c r="Y60" s="23"/>
      <c r="Z60" s="23"/>
      <c r="AA60" s="2"/>
      <c r="AB60" s="2"/>
      <c r="AC60" s="2"/>
      <c r="AD60" s="2"/>
      <c r="AE60" s="2"/>
      <c r="AF60" s="2"/>
      <c r="AG60" s="23"/>
      <c r="AH60" s="23"/>
      <c r="AI60" s="23"/>
      <c r="AJ60" s="23"/>
      <c r="AK60" s="23"/>
      <c r="AL60" s="23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3"/>
      <c r="BA60" s="2"/>
      <c r="BB60" s="23"/>
      <c r="BC60" s="23"/>
      <c r="BD60" s="23"/>
      <c r="BE60" s="2"/>
      <c r="BF60" s="2"/>
      <c r="BG60" s="2"/>
      <c r="BH60" s="2"/>
      <c r="BI60" s="2"/>
      <c r="BJ60" s="2"/>
      <c r="BK60" s="23">
        <f t="shared" si="3"/>
        <v>0</v>
      </c>
    </row>
    <row r="61" spans="1:63" ht="26.25" customHeight="1" x14ac:dyDescent="0.4">
      <c r="A61" s="23">
        <v>9</v>
      </c>
      <c r="B61" s="270" t="s">
        <v>70</v>
      </c>
      <c r="C61" s="23"/>
      <c r="D61" s="23"/>
      <c r="E61" s="23"/>
      <c r="F61" s="23"/>
      <c r="G61" s="23"/>
      <c r="H61" s="2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3"/>
      <c r="V61" s="23"/>
      <c r="W61" s="23"/>
      <c r="X61" s="23"/>
      <c r="Y61" s="23"/>
      <c r="Z61" s="23"/>
      <c r="AA61" s="2"/>
      <c r="AB61" s="2"/>
      <c r="AC61" s="2"/>
      <c r="AD61" s="2"/>
      <c r="AE61" s="2"/>
      <c r="AF61" s="2"/>
      <c r="AG61" s="23"/>
      <c r="AH61" s="23"/>
      <c r="AI61" s="23"/>
      <c r="AJ61" s="23"/>
      <c r="AK61" s="23"/>
      <c r="AL61" s="23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3"/>
      <c r="BA61" s="2"/>
      <c r="BB61" s="23"/>
      <c r="BC61" s="23"/>
      <c r="BD61" s="23"/>
      <c r="BE61" s="2"/>
      <c r="BF61" s="2"/>
      <c r="BG61" s="2"/>
      <c r="BH61" s="2"/>
      <c r="BI61" s="2"/>
      <c r="BJ61" s="2"/>
      <c r="BK61" s="23">
        <f t="shared" si="3"/>
        <v>0</v>
      </c>
    </row>
    <row r="62" spans="1:63" x14ac:dyDescent="0.4">
      <c r="A62" s="593" t="s">
        <v>71</v>
      </c>
      <c r="B62" s="593"/>
      <c r="C62" s="388">
        <f>SUM(C5:C61)</f>
        <v>39.9</v>
      </c>
      <c r="D62" s="388" t="s">
        <v>26</v>
      </c>
      <c r="E62" s="344">
        <f>SUM(E5:E61)</f>
        <v>59</v>
      </c>
      <c r="F62" s="344" t="s">
        <v>27</v>
      </c>
      <c r="G62" s="18">
        <f>SUM(G4:G61)</f>
        <v>1.1000000000000001</v>
      </c>
      <c r="H62" s="399">
        <f>SUM(H4:H61)</f>
        <v>0</v>
      </c>
      <c r="I62" s="388">
        <f t="shared" ref="I62:Q62" si="4">SUM(I5:I61)</f>
        <v>39</v>
      </c>
      <c r="J62" s="388" t="s">
        <v>26</v>
      </c>
      <c r="K62" s="344">
        <f t="shared" si="4"/>
        <v>60</v>
      </c>
      <c r="L62" s="344" t="s">
        <v>27</v>
      </c>
      <c r="M62" s="18">
        <f>SUM(M4:M61)</f>
        <v>1</v>
      </c>
      <c r="N62" s="399">
        <f>SUM(N4:N61)</f>
        <v>0</v>
      </c>
      <c r="O62" s="388">
        <f t="shared" si="4"/>
        <v>39.5</v>
      </c>
      <c r="P62" s="388" t="s">
        <v>26</v>
      </c>
      <c r="Q62" s="344">
        <f t="shared" si="4"/>
        <v>60</v>
      </c>
      <c r="R62" s="344" t="s">
        <v>27</v>
      </c>
      <c r="S62" s="18">
        <f>SUM(S4:S61)</f>
        <v>0.5</v>
      </c>
      <c r="T62" s="399">
        <f>SUM(T4:T61)</f>
        <v>0</v>
      </c>
      <c r="U62" s="388">
        <f>SUM(U5:U61)</f>
        <v>33.25</v>
      </c>
      <c r="V62" s="388" t="s">
        <v>26</v>
      </c>
      <c r="W62" s="344">
        <f>SUM(W5:W61)</f>
        <v>55</v>
      </c>
      <c r="X62" s="344" t="s">
        <v>27</v>
      </c>
      <c r="Y62" s="18">
        <f>SUM(Y4:Y61)</f>
        <v>11.75</v>
      </c>
      <c r="Z62" s="399">
        <f>SUM(Z4:Z61)</f>
        <v>0</v>
      </c>
      <c r="AA62" s="388">
        <f>SUM(AA5:AA61)</f>
        <v>30</v>
      </c>
      <c r="AB62" s="388" t="s">
        <v>26</v>
      </c>
      <c r="AC62" s="344">
        <f>SUM(AC5:AC61)</f>
        <v>59</v>
      </c>
      <c r="AD62" s="344" t="s">
        <v>27</v>
      </c>
      <c r="AE62" s="18">
        <f>SUM(AE4:AE61)</f>
        <v>4</v>
      </c>
      <c r="AF62" s="399">
        <f>SUM(AF4:AF61)</f>
        <v>7</v>
      </c>
      <c r="AG62" s="388">
        <f>SUM(AG5:AG61)</f>
        <v>33</v>
      </c>
      <c r="AH62" s="388" t="s">
        <v>26</v>
      </c>
      <c r="AI62" s="344">
        <f>SUM(AI5:AI61)</f>
        <v>50</v>
      </c>
      <c r="AJ62" s="344" t="s">
        <v>27</v>
      </c>
      <c r="AK62" s="18">
        <f>SUM(AK4:AK61)</f>
        <v>17</v>
      </c>
      <c r="AL62" s="399">
        <f>SUM(AL4:AL61)</f>
        <v>0</v>
      </c>
      <c r="AM62" s="388">
        <f>SUM(AM5:AM61)</f>
        <v>32.5</v>
      </c>
      <c r="AN62" s="388" t="s">
        <v>26</v>
      </c>
      <c r="AO62" s="344">
        <f>SUM(AO5:AO61)</f>
        <v>54</v>
      </c>
      <c r="AP62" s="344" t="s">
        <v>27</v>
      </c>
      <c r="AQ62" s="18">
        <f>SUM(AQ4:AQ61)</f>
        <v>13.5</v>
      </c>
      <c r="AR62" s="399">
        <f>SUM(AR4:AR61)</f>
        <v>0</v>
      </c>
      <c r="AS62" s="388">
        <f>SUM(AS5:AS61)</f>
        <v>39</v>
      </c>
      <c r="AT62" s="388" t="s">
        <v>26</v>
      </c>
      <c r="AU62" s="344">
        <f>SUM(AU5:AU61)</f>
        <v>52</v>
      </c>
      <c r="AV62" s="344" t="s">
        <v>27</v>
      </c>
      <c r="AW62" s="18">
        <f>SUM(AW4:AW61)</f>
        <v>5</v>
      </c>
      <c r="AX62" s="399">
        <f>SUM(AX4:AX61)</f>
        <v>4</v>
      </c>
      <c r="AY62" s="388">
        <f>SUM(AY4:AY61)</f>
        <v>49.5</v>
      </c>
      <c r="AZ62" s="388" t="s">
        <v>26</v>
      </c>
      <c r="BA62" s="344">
        <f>SUM(BA4:BA61)</f>
        <v>50</v>
      </c>
      <c r="BB62" s="344" t="s">
        <v>27</v>
      </c>
      <c r="BC62" s="18">
        <f>SUM(BC4:BC61)</f>
        <v>0.5</v>
      </c>
      <c r="BD62" s="399">
        <f>SUM(BD4:BD61)</f>
        <v>0</v>
      </c>
      <c r="BE62" s="388">
        <f>SUM(BE5:BE61)</f>
        <v>36.5</v>
      </c>
      <c r="BF62" s="388" t="s">
        <v>26</v>
      </c>
      <c r="BG62" s="344">
        <f>SUM(BG5:BG61)</f>
        <v>50</v>
      </c>
      <c r="BH62" s="344" t="s">
        <v>27</v>
      </c>
      <c r="BI62" s="18">
        <f>SUM(BI4:BI61)</f>
        <v>0.5</v>
      </c>
      <c r="BJ62" s="399">
        <f>SUM(BJ4:BJ61)</f>
        <v>13</v>
      </c>
      <c r="BK62" s="23"/>
    </row>
    <row r="63" spans="1:63" x14ac:dyDescent="0.4">
      <c r="A63" s="593"/>
      <c r="B63" s="593"/>
      <c r="C63" s="590">
        <f>SUM(C62:H62)</f>
        <v>100</v>
      </c>
      <c r="D63" s="591"/>
      <c r="E63" s="591"/>
      <c r="F63" s="591"/>
      <c r="G63" s="591"/>
      <c r="H63" s="592"/>
      <c r="I63" s="590">
        <f>SUM(I62:N62)</f>
        <v>100</v>
      </c>
      <c r="J63" s="591"/>
      <c r="K63" s="591"/>
      <c r="L63" s="591"/>
      <c r="M63" s="591"/>
      <c r="N63" s="592"/>
      <c r="O63" s="590">
        <f>SUM(O62:T62)</f>
        <v>100</v>
      </c>
      <c r="P63" s="591"/>
      <c r="Q63" s="591"/>
      <c r="R63" s="591"/>
      <c r="S63" s="591"/>
      <c r="T63" s="592"/>
      <c r="U63" s="590">
        <f>SUM(U62:Z62)</f>
        <v>100</v>
      </c>
      <c r="V63" s="591"/>
      <c r="W63" s="591"/>
      <c r="X63" s="591"/>
      <c r="Y63" s="591"/>
      <c r="Z63" s="592"/>
      <c r="AA63" s="590">
        <f>SUM(AA62:AF62)</f>
        <v>100</v>
      </c>
      <c r="AB63" s="591"/>
      <c r="AC63" s="591"/>
      <c r="AD63" s="591"/>
      <c r="AE63" s="591"/>
      <c r="AF63" s="592"/>
      <c r="AG63" s="590">
        <f>SUM(AG62:AL62)</f>
        <v>100</v>
      </c>
      <c r="AH63" s="591"/>
      <c r="AI63" s="591"/>
      <c r="AJ63" s="591"/>
      <c r="AK63" s="591"/>
      <c r="AL63" s="592"/>
      <c r="AM63" s="590">
        <f>SUM(AM62:AR62)</f>
        <v>100</v>
      </c>
      <c r="AN63" s="591"/>
      <c r="AO63" s="591"/>
      <c r="AP63" s="591"/>
      <c r="AQ63" s="591"/>
      <c r="AR63" s="592"/>
      <c r="AS63" s="590">
        <f>SUM(AS62:AX62)</f>
        <v>100</v>
      </c>
      <c r="AT63" s="591"/>
      <c r="AU63" s="591"/>
      <c r="AV63" s="591"/>
      <c r="AW63" s="591"/>
      <c r="AX63" s="592"/>
      <c r="AY63" s="590">
        <f>SUM(AY62:BD62)</f>
        <v>100</v>
      </c>
      <c r="AZ63" s="591"/>
      <c r="BA63" s="591"/>
      <c r="BB63" s="591"/>
      <c r="BC63" s="591"/>
      <c r="BD63" s="592"/>
      <c r="BE63" s="590">
        <f>SUM(BE62:BJ62)</f>
        <v>100</v>
      </c>
      <c r="BF63" s="591"/>
      <c r="BG63" s="591"/>
      <c r="BH63" s="591"/>
      <c r="BI63" s="591"/>
      <c r="BJ63" s="592"/>
      <c r="BK63" s="23"/>
    </row>
    <row r="65" spans="2:59" x14ac:dyDescent="0.4">
      <c r="B65" s="122" t="s">
        <v>72</v>
      </c>
      <c r="E65" s="124">
        <v>11</v>
      </c>
      <c r="K65" s="124">
        <v>8</v>
      </c>
      <c r="Q65" s="124">
        <v>9</v>
      </c>
      <c r="W65" s="124">
        <v>6</v>
      </c>
      <c r="AC65" s="124">
        <v>8</v>
      </c>
      <c r="AI65" s="124">
        <v>3</v>
      </c>
      <c r="AO65" s="124">
        <v>8</v>
      </c>
      <c r="AU65" s="124">
        <v>6</v>
      </c>
      <c r="BA65" s="124">
        <v>6</v>
      </c>
      <c r="BG65" s="124">
        <v>2</v>
      </c>
    </row>
    <row r="67" spans="2:59" x14ac:dyDescent="0.4">
      <c r="B67" s="122" t="s">
        <v>343</v>
      </c>
      <c r="C67" s="124" t="s">
        <v>459</v>
      </c>
    </row>
    <row r="68" spans="2:59" x14ac:dyDescent="0.4">
      <c r="B68" s="120"/>
      <c r="C68" s="270" t="s">
        <v>460</v>
      </c>
    </row>
    <row r="69" spans="2:59" x14ac:dyDescent="0.4">
      <c r="C69" s="270" t="s">
        <v>461</v>
      </c>
    </row>
    <row r="72" spans="2:59" x14ac:dyDescent="0.4">
      <c r="C72" s="400" t="s">
        <v>472</v>
      </c>
      <c r="D72" s="400"/>
      <c r="E72" s="400"/>
      <c r="F72" s="400"/>
      <c r="G72" s="400"/>
    </row>
    <row r="73" spans="2:59" x14ac:dyDescent="0.4">
      <c r="C73" s="124" t="s">
        <v>475</v>
      </c>
    </row>
    <row r="74" spans="2:59" x14ac:dyDescent="0.4">
      <c r="C74" s="124" t="s">
        <v>476</v>
      </c>
    </row>
    <row r="75" spans="2:59" x14ac:dyDescent="0.4">
      <c r="C75" s="124" t="s">
        <v>477</v>
      </c>
    </row>
    <row r="76" spans="2:59" x14ac:dyDescent="0.4">
      <c r="C76" s="124" t="s">
        <v>478</v>
      </c>
    </row>
    <row r="78" spans="2:59" x14ac:dyDescent="0.4">
      <c r="C78" s="401" t="s">
        <v>473</v>
      </c>
      <c r="D78" s="401"/>
      <c r="E78" s="401"/>
      <c r="F78" s="401"/>
      <c r="G78" s="401"/>
      <c r="H78" s="401"/>
    </row>
    <row r="79" spans="2:59" x14ac:dyDescent="0.4">
      <c r="C79" s="124" t="s">
        <v>474</v>
      </c>
    </row>
    <row r="80" spans="2:59" x14ac:dyDescent="0.4">
      <c r="C80" s="124" t="s">
        <v>479</v>
      </c>
    </row>
    <row r="81" spans="3:3" x14ac:dyDescent="0.4">
      <c r="C81" s="124" t="s">
        <v>480</v>
      </c>
    </row>
    <row r="82" spans="3:3" x14ac:dyDescent="0.4">
      <c r="C82" s="124" t="s">
        <v>481</v>
      </c>
    </row>
  </sheetData>
  <mergeCells count="49">
    <mergeCell ref="BE63:BJ63"/>
    <mergeCell ref="AM2:AR2"/>
    <mergeCell ref="BK1:BK3"/>
    <mergeCell ref="C1:BJ1"/>
    <mergeCell ref="BE2:BJ2"/>
    <mergeCell ref="AY2:BD2"/>
    <mergeCell ref="C2:H2"/>
    <mergeCell ref="O2:T2"/>
    <mergeCell ref="AS2:AX2"/>
    <mergeCell ref="U2:Z2"/>
    <mergeCell ref="AG2:AL2"/>
    <mergeCell ref="I2:N2"/>
    <mergeCell ref="AA2:AF2"/>
    <mergeCell ref="C63:H63"/>
    <mergeCell ref="I63:N63"/>
    <mergeCell ref="O63:T63"/>
    <mergeCell ref="U63:Z63"/>
    <mergeCell ref="AA63:AF63"/>
    <mergeCell ref="AG63:AL63"/>
    <mergeCell ref="AM63:AR63"/>
    <mergeCell ref="AS63:AX63"/>
    <mergeCell ref="AY63:BD63"/>
    <mergeCell ref="A62:B63"/>
    <mergeCell ref="AS3:AT3"/>
    <mergeCell ref="AU3:AV3"/>
    <mergeCell ref="AY3:AZ3"/>
    <mergeCell ref="BA3:BB3"/>
    <mergeCell ref="A1:B3"/>
    <mergeCell ref="A4:B4"/>
    <mergeCell ref="A16:B16"/>
    <mergeCell ref="A30:B30"/>
    <mergeCell ref="A42:B42"/>
    <mergeCell ref="A52:B52"/>
    <mergeCell ref="C3:D3"/>
    <mergeCell ref="E3:F3"/>
    <mergeCell ref="I3:J3"/>
    <mergeCell ref="K3:L3"/>
    <mergeCell ref="BG3:BH3"/>
    <mergeCell ref="AA3:AB3"/>
    <mergeCell ref="AC3:AD3"/>
    <mergeCell ref="AG3:AH3"/>
    <mergeCell ref="AI3:AJ3"/>
    <mergeCell ref="AM3:AN3"/>
    <mergeCell ref="AO3:AP3"/>
    <mergeCell ref="O3:P3"/>
    <mergeCell ref="Q3:R3"/>
    <mergeCell ref="U3:V3"/>
    <mergeCell ref="W3:X3"/>
    <mergeCell ref="BE3:BF3"/>
  </mergeCells>
  <pageMargins left="0.7" right="0.7" top="0.75" bottom="0.75" header="0.3" footer="0.3"/>
  <pageSetup paperSize="9" scale="2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59C9-3780-4C0C-9514-BBACB7B0C69B}">
  <dimension ref="A1:CX72"/>
  <sheetViews>
    <sheetView zoomScale="119" zoomScaleNormal="50" workbookViewId="0">
      <pane xSplit="3" ySplit="9" topLeftCell="D10" activePane="bottomRight" state="frozen"/>
      <selection pane="topRight" activeCell="G1" sqref="G1"/>
      <selection pane="bottomLeft" activeCell="A10" sqref="A10"/>
      <selection pane="bottomRight" activeCell="E16" sqref="E16"/>
    </sheetView>
  </sheetViews>
  <sheetFormatPr baseColWidth="10" defaultColWidth="9.6640625" defaultRowHeight="24" x14ac:dyDescent="0.4"/>
  <cols>
    <col min="1" max="1" width="6.5" style="1" customWidth="1"/>
    <col min="2" max="2" width="48.1640625" style="1" customWidth="1"/>
    <col min="3" max="3" width="6.1640625" style="524" customWidth="1"/>
    <col min="4" max="4" width="61.6640625" style="1" customWidth="1"/>
    <col min="5" max="7" width="9.1640625" style="1" customWidth="1"/>
    <col min="8" max="8" width="62.33203125" style="1" customWidth="1"/>
    <col min="9" max="11" width="9.5" style="1" customWidth="1"/>
    <col min="12" max="12" width="62.83203125" style="1" customWidth="1"/>
    <col min="13" max="13" width="8.83203125" style="13" customWidth="1"/>
    <col min="14" max="15" width="8.83203125" style="1" customWidth="1"/>
    <col min="16" max="16" width="71.33203125" style="1" customWidth="1"/>
    <col min="17" max="19" width="10.5" style="1" customWidth="1"/>
    <col min="20" max="20" width="92.6640625" style="1" customWidth="1"/>
    <col min="21" max="21" width="9.6640625" style="1" customWidth="1"/>
    <col min="22" max="31" width="9.6640625" style="1"/>
    <col min="32" max="32" width="11" style="1" customWidth="1"/>
    <col min="33" max="16384" width="9.6640625" style="1"/>
  </cols>
  <sheetData>
    <row r="1" spans="1:102" ht="27" x14ac:dyDescent="0.4">
      <c r="B1" s="762" t="s">
        <v>1</v>
      </c>
      <c r="C1" s="762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  <c r="O1" s="763"/>
      <c r="P1" s="763"/>
      <c r="Q1" s="763"/>
      <c r="R1" s="763"/>
      <c r="S1" s="763"/>
    </row>
    <row r="2" spans="1:102" ht="33" x14ac:dyDescent="0.55000000000000004">
      <c r="B2" s="683" t="s">
        <v>312</v>
      </c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  <c r="O2" s="683"/>
      <c r="P2" s="683"/>
      <c r="Q2" s="683"/>
      <c r="R2" s="683"/>
      <c r="S2" s="683"/>
      <c r="T2" s="755" t="s">
        <v>298</v>
      </c>
    </row>
    <row r="3" spans="1:102" ht="21" customHeight="1" x14ac:dyDescent="0.4">
      <c r="B3" s="776" t="s">
        <v>73</v>
      </c>
      <c r="C3" s="777"/>
      <c r="D3" s="684" t="s">
        <v>28</v>
      </c>
      <c r="E3" s="684"/>
      <c r="F3" s="684"/>
      <c r="G3" s="684"/>
      <c r="H3" s="685" t="s">
        <v>30</v>
      </c>
      <c r="I3" s="685"/>
      <c r="J3" s="685"/>
      <c r="K3" s="685"/>
      <c r="L3" s="686" t="s">
        <v>74</v>
      </c>
      <c r="M3" s="686"/>
      <c r="N3" s="686"/>
      <c r="O3" s="686"/>
      <c r="P3" s="687" t="s">
        <v>55</v>
      </c>
      <c r="Q3" s="688"/>
      <c r="R3" s="688"/>
      <c r="S3" s="688"/>
      <c r="T3" s="755"/>
    </row>
    <row r="4" spans="1:102" x14ac:dyDescent="0.4">
      <c r="B4" s="692" t="s">
        <v>75</v>
      </c>
      <c r="C4" s="693" t="s">
        <v>503</v>
      </c>
      <c r="D4" s="665" t="s">
        <v>76</v>
      </c>
      <c r="E4" s="665"/>
      <c r="F4" s="665"/>
      <c r="G4" s="665"/>
      <c r="H4" s="666" t="s">
        <v>77</v>
      </c>
      <c r="I4" s="666"/>
      <c r="J4" s="666"/>
      <c r="K4" s="666"/>
      <c r="L4" s="667" t="s">
        <v>78</v>
      </c>
      <c r="M4" s="667"/>
      <c r="N4" s="667"/>
      <c r="O4" s="667"/>
      <c r="P4" s="668" t="s">
        <v>79</v>
      </c>
      <c r="Q4" s="669"/>
      <c r="R4" s="669"/>
      <c r="S4" s="669"/>
      <c r="T4" s="755"/>
    </row>
    <row r="5" spans="1:102" x14ac:dyDescent="0.4">
      <c r="B5" s="694"/>
      <c r="C5" s="693"/>
      <c r="D5" s="671" t="s">
        <v>313</v>
      </c>
      <c r="E5" s="672"/>
      <c r="F5" s="672"/>
      <c r="G5" s="672"/>
      <c r="H5" s="674" t="s">
        <v>314</v>
      </c>
      <c r="I5" s="759"/>
      <c r="J5" s="759"/>
      <c r="K5" s="760"/>
      <c r="L5" s="676" t="s">
        <v>315</v>
      </c>
      <c r="M5" s="761"/>
      <c r="N5" s="761"/>
      <c r="O5" s="758"/>
      <c r="P5" s="700" t="s">
        <v>316</v>
      </c>
      <c r="Q5" s="766"/>
      <c r="R5" s="766"/>
      <c r="S5" s="760"/>
      <c r="T5" s="755"/>
    </row>
    <row r="6" spans="1:102" ht="21" hidden="1" customHeight="1" x14ac:dyDescent="0.4">
      <c r="B6" s="3" t="s">
        <v>80</v>
      </c>
      <c r="C6" s="693"/>
      <c r="D6" s="767" t="s">
        <v>286</v>
      </c>
      <c r="E6" s="768"/>
      <c r="F6" s="768"/>
      <c r="G6" s="768"/>
      <c r="H6" s="769" t="s">
        <v>287</v>
      </c>
      <c r="I6" s="770"/>
      <c r="J6" s="770"/>
      <c r="K6" s="760"/>
      <c r="L6" s="771" t="s">
        <v>288</v>
      </c>
      <c r="M6" s="772"/>
      <c r="N6" s="772"/>
      <c r="O6" s="760"/>
      <c r="P6" s="756" t="s">
        <v>289</v>
      </c>
      <c r="Q6" s="757"/>
      <c r="R6" s="757"/>
      <c r="S6" s="758"/>
      <c r="T6" s="755"/>
    </row>
    <row r="7" spans="1:102" ht="21" hidden="1" customHeight="1" x14ac:dyDescent="0.4">
      <c r="B7" s="2" t="s">
        <v>24</v>
      </c>
      <c r="C7" s="693"/>
      <c r="D7" s="4" t="s">
        <v>81</v>
      </c>
      <c r="E7" s="5" t="s">
        <v>82</v>
      </c>
      <c r="F7" s="5"/>
      <c r="G7" s="4" t="s">
        <v>83</v>
      </c>
      <c r="H7" s="6" t="s">
        <v>81</v>
      </c>
      <c r="I7" s="5" t="s">
        <v>82</v>
      </c>
      <c r="J7" s="5"/>
      <c r="K7" s="6" t="s">
        <v>83</v>
      </c>
      <c r="L7" s="7" t="s">
        <v>81</v>
      </c>
      <c r="M7" s="7"/>
      <c r="N7" s="5" t="s">
        <v>82</v>
      </c>
      <c r="O7" s="7" t="s">
        <v>83</v>
      </c>
      <c r="P7" s="8" t="s">
        <v>81</v>
      </c>
      <c r="Q7" s="5" t="s">
        <v>82</v>
      </c>
      <c r="R7" s="5"/>
      <c r="S7" s="8" t="s">
        <v>83</v>
      </c>
      <c r="T7" s="755"/>
    </row>
    <row r="8" spans="1:102" ht="25" x14ac:dyDescent="0.4">
      <c r="B8" s="2" t="s">
        <v>80</v>
      </c>
      <c r="C8" s="694"/>
      <c r="D8" s="4"/>
      <c r="E8" s="5" t="s">
        <v>82</v>
      </c>
      <c r="F8" s="4" t="s">
        <v>83</v>
      </c>
      <c r="G8" s="5" t="s">
        <v>82</v>
      </c>
      <c r="H8" s="204"/>
      <c r="I8" s="5" t="s">
        <v>82</v>
      </c>
      <c r="J8" s="205" t="s">
        <v>83</v>
      </c>
      <c r="K8" s="5" t="s">
        <v>82</v>
      </c>
      <c r="L8" s="208"/>
      <c r="M8" s="5" t="s">
        <v>82</v>
      </c>
      <c r="N8" s="208" t="s">
        <v>83</v>
      </c>
      <c r="O8" s="5" t="s">
        <v>82</v>
      </c>
      <c r="P8" s="8"/>
      <c r="Q8" s="2" t="s">
        <v>82</v>
      </c>
      <c r="R8" s="230" t="s">
        <v>83</v>
      </c>
      <c r="S8" s="2" t="s">
        <v>82</v>
      </c>
      <c r="T8" s="197" t="s">
        <v>1</v>
      </c>
    </row>
    <row r="9" spans="1:102" s="106" customFormat="1" x14ac:dyDescent="0.4">
      <c r="A9" s="773" t="s">
        <v>28</v>
      </c>
      <c r="B9" s="773"/>
      <c r="C9" s="484"/>
      <c r="D9" s="206" t="s">
        <v>140</v>
      </c>
      <c r="E9" s="3"/>
      <c r="F9" s="202"/>
      <c r="G9" s="3"/>
      <c r="H9" s="204"/>
      <c r="I9" s="5"/>
      <c r="J9" s="205"/>
      <c r="K9" s="5"/>
      <c r="L9" s="208"/>
      <c r="M9" s="5"/>
      <c r="N9" s="208"/>
      <c r="O9" s="5"/>
      <c r="P9" s="8"/>
      <c r="Q9" s="12"/>
      <c r="R9" s="226"/>
      <c r="S9" s="12"/>
      <c r="T9" s="146" t="s">
        <v>388</v>
      </c>
      <c r="U9" s="74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81"/>
      <c r="AJ9" s="81"/>
      <c r="AK9" s="81"/>
      <c r="AL9" s="8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</row>
    <row r="10" spans="1:102" x14ac:dyDescent="0.4">
      <c r="A10" s="138">
        <v>1</v>
      </c>
      <c r="B10" s="139" t="s">
        <v>6</v>
      </c>
      <c r="C10" s="520">
        <v>19</v>
      </c>
      <c r="D10" s="200" t="s">
        <v>387</v>
      </c>
      <c r="E10" s="9">
        <v>19</v>
      </c>
      <c r="F10" s="202"/>
      <c r="G10" s="9"/>
      <c r="H10" s="204"/>
      <c r="I10" s="5"/>
      <c r="J10" s="205"/>
      <c r="K10" s="5"/>
      <c r="L10" s="208"/>
      <c r="M10" s="5"/>
      <c r="N10" s="208"/>
      <c r="O10" s="5"/>
      <c r="P10" s="8"/>
      <c r="Q10" s="12"/>
      <c r="R10" s="226"/>
      <c r="S10" s="12"/>
      <c r="T10" s="146" t="s">
        <v>386</v>
      </c>
      <c r="U10" s="74"/>
      <c r="V10" s="74"/>
    </row>
    <row r="11" spans="1:102" x14ac:dyDescent="0.4">
      <c r="A11" s="138">
        <v>2</v>
      </c>
      <c r="B11" s="139" t="s">
        <v>8</v>
      </c>
      <c r="C11" s="520">
        <v>6</v>
      </c>
      <c r="D11" s="201" t="s">
        <v>386</v>
      </c>
      <c r="E11" s="199">
        <v>6</v>
      </c>
      <c r="F11" s="203"/>
      <c r="G11" s="9"/>
      <c r="H11" s="204"/>
      <c r="I11" s="5"/>
      <c r="J11" s="205"/>
      <c r="K11" s="5"/>
      <c r="L11" s="208"/>
      <c r="M11" s="5"/>
      <c r="N11" s="208"/>
      <c r="O11" s="5"/>
      <c r="P11" s="8"/>
      <c r="Q11" s="12"/>
      <c r="R11" s="226"/>
      <c r="S11" s="12"/>
      <c r="T11" s="146" t="s">
        <v>387</v>
      </c>
    </row>
    <row r="12" spans="1:102" x14ac:dyDescent="0.4">
      <c r="A12" s="764">
        <v>3</v>
      </c>
      <c r="B12" s="629" t="s">
        <v>29</v>
      </c>
      <c r="C12" s="909">
        <v>12</v>
      </c>
      <c r="D12" s="200" t="s">
        <v>388</v>
      </c>
      <c r="E12" s="9">
        <v>8</v>
      </c>
      <c r="F12" s="202"/>
      <c r="G12" s="9"/>
      <c r="H12" s="204"/>
      <c r="I12" s="5"/>
      <c r="J12" s="205"/>
      <c r="K12" s="5"/>
      <c r="L12" s="208"/>
      <c r="M12" s="5"/>
      <c r="N12" s="208"/>
      <c r="O12" s="5"/>
      <c r="P12" s="8"/>
      <c r="Q12" s="12"/>
      <c r="R12" s="226"/>
      <c r="S12" s="12"/>
      <c r="T12" s="146"/>
    </row>
    <row r="13" spans="1:102" ht="30" customHeight="1" x14ac:dyDescent="0.4">
      <c r="A13" s="765"/>
      <c r="B13" s="631"/>
      <c r="C13" s="507"/>
      <c r="D13" s="200" t="s">
        <v>386</v>
      </c>
      <c r="E13" s="9">
        <v>4</v>
      </c>
      <c r="F13" s="202"/>
      <c r="G13" s="9"/>
      <c r="H13" s="204"/>
      <c r="I13" s="5"/>
      <c r="J13" s="205"/>
      <c r="K13" s="5"/>
      <c r="L13" s="208"/>
      <c r="M13" s="5"/>
      <c r="N13" s="208"/>
      <c r="O13" s="5"/>
      <c r="P13" s="8"/>
      <c r="Q13" s="12"/>
      <c r="R13" s="226"/>
      <c r="S13" s="12"/>
      <c r="T13" s="160"/>
    </row>
    <row r="14" spans="1:102" s="106" customFormat="1" ht="27" x14ac:dyDescent="0.4">
      <c r="A14" s="773" t="s">
        <v>30</v>
      </c>
      <c r="B14" s="773"/>
      <c r="C14" s="484"/>
      <c r="D14" s="11"/>
      <c r="E14" s="10"/>
      <c r="F14" s="10"/>
      <c r="G14" s="10"/>
      <c r="H14" s="206" t="s">
        <v>389</v>
      </c>
      <c r="I14" s="5"/>
      <c r="J14" s="205"/>
      <c r="K14" s="5"/>
      <c r="L14" s="208"/>
      <c r="M14" s="5"/>
      <c r="N14" s="208"/>
      <c r="O14" s="5"/>
      <c r="P14" s="8"/>
      <c r="Q14" s="12"/>
      <c r="R14" s="226"/>
      <c r="S14" s="12"/>
      <c r="T14" s="160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</row>
    <row r="15" spans="1:102" ht="27" x14ac:dyDescent="0.4">
      <c r="A15" s="764">
        <v>1</v>
      </c>
      <c r="B15" s="629" t="s">
        <v>34</v>
      </c>
      <c r="C15" s="909">
        <v>13</v>
      </c>
      <c r="D15" s="11"/>
      <c r="E15" s="10"/>
      <c r="F15" s="10"/>
      <c r="G15" s="10"/>
      <c r="H15" s="211" t="s">
        <v>388</v>
      </c>
      <c r="I15" s="9">
        <v>6</v>
      </c>
      <c r="J15" s="205"/>
      <c r="K15" s="9"/>
      <c r="L15" s="208"/>
      <c r="M15" s="5"/>
      <c r="N15" s="208"/>
      <c r="O15" s="5"/>
      <c r="P15" s="8"/>
      <c r="Q15" s="12"/>
      <c r="R15" s="226"/>
      <c r="S15" s="12"/>
      <c r="T15" s="160"/>
    </row>
    <row r="16" spans="1:102" ht="27" x14ac:dyDescent="0.4">
      <c r="A16" s="765"/>
      <c r="B16" s="631"/>
      <c r="C16" s="507"/>
      <c r="D16" s="11"/>
      <c r="E16" s="10"/>
      <c r="F16" s="10"/>
      <c r="G16" s="10"/>
      <c r="H16" s="211" t="s">
        <v>386</v>
      </c>
      <c r="I16" s="9">
        <v>7</v>
      </c>
      <c r="J16" s="204"/>
      <c r="K16" s="9"/>
      <c r="L16" s="208"/>
      <c r="M16" s="5"/>
      <c r="N16" s="208"/>
      <c r="O16" s="5"/>
      <c r="P16" s="8"/>
      <c r="Q16" s="12"/>
      <c r="R16" s="226"/>
      <c r="S16" s="12"/>
      <c r="T16" s="160"/>
    </row>
    <row r="17" spans="1:102" ht="27" x14ac:dyDescent="0.4">
      <c r="A17" s="198">
        <v>2</v>
      </c>
      <c r="B17" s="223" t="s">
        <v>35</v>
      </c>
      <c r="C17" s="521">
        <v>4</v>
      </c>
      <c r="D17" s="11"/>
      <c r="E17" s="10"/>
      <c r="F17" s="10"/>
      <c r="G17" s="10"/>
      <c r="H17" s="211" t="s">
        <v>388</v>
      </c>
      <c r="I17" s="9">
        <v>4</v>
      </c>
      <c r="J17" s="204"/>
      <c r="K17" s="9"/>
      <c r="L17" s="208"/>
      <c r="M17" s="5"/>
      <c r="N17" s="208"/>
      <c r="O17" s="5"/>
      <c r="P17" s="8"/>
      <c r="Q17" s="12"/>
      <c r="R17" s="226"/>
      <c r="S17" s="12"/>
      <c r="T17" s="160"/>
    </row>
    <row r="18" spans="1:102" ht="27" x14ac:dyDescent="0.4">
      <c r="A18" s="764">
        <v>3</v>
      </c>
      <c r="B18" s="629" t="s">
        <v>37</v>
      </c>
      <c r="C18" s="506">
        <v>10</v>
      </c>
      <c r="D18" s="11"/>
      <c r="E18" s="10"/>
      <c r="F18" s="10"/>
      <c r="G18" s="10"/>
      <c r="H18" s="211" t="s">
        <v>388</v>
      </c>
      <c r="I18" s="9">
        <v>6</v>
      </c>
      <c r="J18" s="204"/>
      <c r="K18" s="9"/>
      <c r="L18" s="208"/>
      <c r="M18" s="5"/>
      <c r="N18" s="208"/>
      <c r="O18" s="5"/>
      <c r="P18" s="8"/>
      <c r="Q18" s="12"/>
      <c r="R18" s="226"/>
      <c r="S18" s="12"/>
      <c r="T18" s="160"/>
    </row>
    <row r="19" spans="1:102" ht="27" x14ac:dyDescent="0.4">
      <c r="A19" s="778"/>
      <c r="B19" s="630"/>
      <c r="C19" s="511"/>
      <c r="D19" s="11"/>
      <c r="E19" s="10"/>
      <c r="F19" s="10"/>
      <c r="G19" s="10"/>
      <c r="H19" s="211" t="s">
        <v>386</v>
      </c>
      <c r="I19" s="9">
        <v>4</v>
      </c>
      <c r="J19" s="204"/>
      <c r="K19" s="9"/>
      <c r="L19" s="208"/>
      <c r="M19" s="5"/>
      <c r="N19" s="208"/>
      <c r="O19" s="5"/>
      <c r="P19" s="8"/>
      <c r="Q19" s="12"/>
      <c r="R19" s="226"/>
      <c r="S19" s="12"/>
      <c r="T19" s="160"/>
    </row>
    <row r="20" spans="1:102" ht="27" x14ac:dyDescent="0.4">
      <c r="A20" s="765"/>
      <c r="B20" s="631"/>
      <c r="C20" s="507">
        <v>3</v>
      </c>
      <c r="D20" s="11"/>
      <c r="E20" s="10"/>
      <c r="F20" s="10"/>
      <c r="G20" s="10"/>
      <c r="H20" s="412" t="s">
        <v>482</v>
      </c>
      <c r="I20" s="9">
        <v>3</v>
      </c>
      <c r="J20" s="204"/>
      <c r="K20" s="9"/>
      <c r="L20" s="208"/>
      <c r="M20" s="5"/>
      <c r="N20" s="208"/>
      <c r="O20" s="5"/>
      <c r="P20" s="8"/>
      <c r="Q20" s="12"/>
      <c r="R20" s="226"/>
      <c r="S20" s="12"/>
      <c r="T20" s="160"/>
    </row>
    <row r="21" spans="1:102" ht="27" x14ac:dyDescent="0.4">
      <c r="A21" s="764">
        <v>4</v>
      </c>
      <c r="B21" s="409" t="s">
        <v>38</v>
      </c>
      <c r="C21" s="910">
        <v>5</v>
      </c>
      <c r="D21" s="11"/>
      <c r="E21" s="10"/>
      <c r="F21" s="10"/>
      <c r="G21" s="11"/>
      <c r="H21" s="211" t="s">
        <v>388</v>
      </c>
      <c r="I21" s="9">
        <v>2</v>
      </c>
      <c r="J21" s="204"/>
      <c r="K21" s="12"/>
      <c r="L21" s="208"/>
      <c r="M21" s="5"/>
      <c r="N21" s="208"/>
      <c r="O21" s="5"/>
      <c r="P21" s="8"/>
      <c r="Q21" s="12"/>
      <c r="R21" s="226"/>
      <c r="S21" s="12"/>
      <c r="T21" s="160"/>
    </row>
    <row r="22" spans="1:102" ht="27" x14ac:dyDescent="0.4">
      <c r="A22" s="778"/>
      <c r="B22" s="411"/>
      <c r="C22" s="522"/>
      <c r="D22" s="11"/>
      <c r="E22" s="10"/>
      <c r="F22" s="10"/>
      <c r="G22" s="11"/>
      <c r="H22" s="211" t="s">
        <v>386</v>
      </c>
      <c r="I22" s="9">
        <v>3</v>
      </c>
      <c r="J22" s="204"/>
      <c r="K22" s="12"/>
      <c r="L22" s="208"/>
      <c r="M22" s="5"/>
      <c r="N22" s="208"/>
      <c r="O22" s="5"/>
      <c r="P22" s="8"/>
      <c r="Q22" s="12"/>
      <c r="R22" s="226"/>
      <c r="S22" s="12"/>
      <c r="T22" s="160"/>
    </row>
    <row r="23" spans="1:102" ht="27" x14ac:dyDescent="0.4">
      <c r="A23" s="765"/>
      <c r="B23" s="410"/>
      <c r="C23" s="510">
        <v>1</v>
      </c>
      <c r="D23" s="11"/>
      <c r="E23" s="10"/>
      <c r="F23" s="10"/>
      <c r="G23" s="11"/>
      <c r="H23" s="412" t="s">
        <v>482</v>
      </c>
      <c r="I23" s="9">
        <v>1</v>
      </c>
      <c r="J23" s="204"/>
      <c r="K23" s="12"/>
      <c r="L23" s="208"/>
      <c r="M23" s="5"/>
      <c r="N23" s="208"/>
      <c r="O23" s="5"/>
      <c r="P23" s="8"/>
      <c r="Q23" s="12"/>
      <c r="R23" s="226"/>
      <c r="S23" s="12"/>
      <c r="T23" s="160"/>
    </row>
    <row r="24" spans="1:102" ht="27" x14ac:dyDescent="0.4">
      <c r="A24" s="764">
        <v>5</v>
      </c>
      <c r="B24" s="629" t="s">
        <v>39</v>
      </c>
      <c r="C24" s="506">
        <v>4</v>
      </c>
      <c r="D24" s="11"/>
      <c r="E24" s="10"/>
      <c r="F24" s="10"/>
      <c r="G24" s="11"/>
      <c r="H24" s="211" t="s">
        <v>388</v>
      </c>
      <c r="I24" s="9">
        <v>2</v>
      </c>
      <c r="J24" s="204"/>
      <c r="K24" s="12"/>
      <c r="L24" s="208"/>
      <c r="M24" s="5"/>
      <c r="N24" s="208"/>
      <c r="O24" s="5"/>
      <c r="P24" s="8"/>
      <c r="Q24" s="12"/>
      <c r="R24" s="226"/>
      <c r="S24" s="12"/>
      <c r="T24" s="160"/>
    </row>
    <row r="25" spans="1:102" ht="27" x14ac:dyDescent="0.4">
      <c r="A25" s="765"/>
      <c r="B25" s="631"/>
      <c r="C25" s="507"/>
      <c r="D25" s="11"/>
      <c r="E25" s="10"/>
      <c r="F25" s="10"/>
      <c r="G25" s="11"/>
      <c r="H25" s="211" t="s">
        <v>386</v>
      </c>
      <c r="I25" s="9">
        <v>2</v>
      </c>
      <c r="J25" s="204"/>
      <c r="K25" s="12"/>
      <c r="L25" s="208"/>
      <c r="M25" s="5"/>
      <c r="N25" s="208"/>
      <c r="O25" s="5"/>
      <c r="P25" s="8"/>
      <c r="Q25" s="12"/>
      <c r="R25" s="226"/>
      <c r="S25" s="12"/>
      <c r="T25" s="160"/>
    </row>
    <row r="26" spans="1:102" ht="27" x14ac:dyDescent="0.4">
      <c r="A26" s="764">
        <v>6</v>
      </c>
      <c r="B26" s="629" t="s">
        <v>41</v>
      </c>
      <c r="C26" s="506">
        <v>3</v>
      </c>
      <c r="D26" s="11"/>
      <c r="E26" s="10"/>
      <c r="F26" s="10"/>
      <c r="G26" s="11"/>
      <c r="H26" s="211" t="s">
        <v>388</v>
      </c>
      <c r="I26" s="9">
        <v>2</v>
      </c>
      <c r="J26" s="204"/>
      <c r="K26" s="12"/>
      <c r="L26" s="208"/>
      <c r="M26" s="5"/>
      <c r="N26" s="208"/>
      <c r="O26" s="5"/>
      <c r="P26" s="8"/>
      <c r="Q26" s="12"/>
      <c r="R26" s="226"/>
      <c r="S26" s="12"/>
      <c r="T26" s="160"/>
    </row>
    <row r="27" spans="1:102" ht="27" x14ac:dyDescent="0.4">
      <c r="A27" s="778"/>
      <c r="B27" s="630"/>
      <c r="C27" s="511"/>
      <c r="D27" s="11"/>
      <c r="E27" s="10"/>
      <c r="F27" s="10"/>
      <c r="G27" s="11"/>
      <c r="H27" s="211" t="s">
        <v>386</v>
      </c>
      <c r="I27" s="9">
        <v>1</v>
      </c>
      <c r="J27" s="204"/>
      <c r="K27" s="12"/>
      <c r="L27" s="208"/>
      <c r="M27" s="5"/>
      <c r="N27" s="208"/>
      <c r="O27" s="5"/>
      <c r="P27" s="8"/>
      <c r="Q27" s="12"/>
      <c r="R27" s="226"/>
      <c r="S27" s="12"/>
      <c r="T27" s="160"/>
    </row>
    <row r="28" spans="1:102" ht="27" x14ac:dyDescent="0.4">
      <c r="A28" s="765"/>
      <c r="B28" s="631"/>
      <c r="C28" s="507">
        <v>1</v>
      </c>
      <c r="D28" s="11"/>
      <c r="E28" s="10"/>
      <c r="F28" s="10"/>
      <c r="G28" s="11"/>
      <c r="H28" s="412" t="s">
        <v>482</v>
      </c>
      <c r="I28" s="9">
        <v>1</v>
      </c>
      <c r="J28" s="204"/>
      <c r="K28" s="12"/>
      <c r="L28" s="208"/>
      <c r="M28" s="5"/>
      <c r="N28" s="208"/>
      <c r="O28" s="5"/>
      <c r="P28" s="8"/>
      <c r="Q28" s="12"/>
      <c r="R28" s="226"/>
      <c r="S28" s="12"/>
      <c r="T28" s="160"/>
    </row>
    <row r="29" spans="1:102" ht="27" x14ac:dyDescent="0.4">
      <c r="A29" s="198">
        <v>7</v>
      </c>
      <c r="B29" s="223" t="s">
        <v>42</v>
      </c>
      <c r="C29" s="521">
        <v>2</v>
      </c>
      <c r="D29" s="11"/>
      <c r="E29" s="10"/>
      <c r="F29" s="10"/>
      <c r="G29" s="11"/>
      <c r="H29" s="211" t="s">
        <v>386</v>
      </c>
      <c r="I29" s="9">
        <v>2</v>
      </c>
      <c r="J29" s="204"/>
      <c r="K29" s="12"/>
      <c r="L29" s="208"/>
      <c r="M29" s="5"/>
      <c r="N29" s="208"/>
      <c r="O29" s="5"/>
      <c r="P29" s="8"/>
      <c r="Q29" s="12"/>
      <c r="R29" s="226"/>
      <c r="S29" s="12"/>
      <c r="T29" s="160"/>
    </row>
    <row r="30" spans="1:102" s="106" customFormat="1" ht="27" x14ac:dyDescent="0.4">
      <c r="A30" s="773" t="s">
        <v>43</v>
      </c>
      <c r="B30" s="773"/>
      <c r="C30" s="484"/>
      <c r="D30" s="11"/>
      <c r="E30" s="11"/>
      <c r="F30" s="11"/>
      <c r="G30" s="11"/>
      <c r="H30" s="11"/>
      <c r="I30" s="11"/>
      <c r="J30" s="11"/>
      <c r="K30" s="11"/>
      <c r="L30" s="174" t="s">
        <v>144</v>
      </c>
      <c r="M30" s="71"/>
      <c r="N30" s="208"/>
      <c r="O30" s="11"/>
      <c r="P30" s="8"/>
      <c r="Q30" s="12"/>
      <c r="R30" s="226"/>
      <c r="S30" s="12"/>
      <c r="T30" s="160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</row>
    <row r="31" spans="1:102" ht="30" customHeight="1" x14ac:dyDescent="0.4">
      <c r="A31" s="138">
        <v>1</v>
      </c>
      <c r="B31" s="224" t="s">
        <v>44</v>
      </c>
      <c r="C31" s="521">
        <v>7</v>
      </c>
      <c r="D31" s="11"/>
      <c r="E31" s="11"/>
      <c r="F31" s="11"/>
      <c r="G31" s="11"/>
      <c r="H31" s="11"/>
      <c r="I31" s="11"/>
      <c r="J31" s="11"/>
      <c r="K31" s="11"/>
      <c r="L31" s="525" t="s">
        <v>386</v>
      </c>
      <c r="M31" s="71">
        <v>7</v>
      </c>
      <c r="N31" s="208"/>
      <c r="O31" s="11"/>
      <c r="P31" s="8"/>
      <c r="Q31" s="12"/>
      <c r="R31" s="226"/>
      <c r="S31" s="12"/>
      <c r="T31" s="160"/>
    </row>
    <row r="32" spans="1:102" ht="30" customHeight="1" x14ac:dyDescent="0.4">
      <c r="A32" s="409">
        <v>2</v>
      </c>
      <c r="B32" s="413" t="s">
        <v>45</v>
      </c>
      <c r="C32" s="909">
        <v>17</v>
      </c>
      <c r="D32" s="11"/>
      <c r="E32" s="11"/>
      <c r="F32" s="11"/>
      <c r="G32" s="11"/>
      <c r="H32" s="11"/>
      <c r="I32" s="11"/>
      <c r="J32" s="11"/>
      <c r="K32" s="11"/>
      <c r="L32" s="525" t="s">
        <v>388</v>
      </c>
      <c r="M32" s="71">
        <v>8</v>
      </c>
      <c r="N32" s="208"/>
      <c r="O32" s="11"/>
      <c r="P32" s="225"/>
      <c r="Q32" s="12"/>
      <c r="R32" s="226"/>
      <c r="S32" s="12"/>
      <c r="T32" s="160"/>
    </row>
    <row r="33" spans="1:20" ht="30" customHeight="1" x14ac:dyDescent="0.4">
      <c r="A33" s="411"/>
      <c r="B33" s="415"/>
      <c r="C33" s="911">
        <v>3</v>
      </c>
      <c r="D33" s="11"/>
      <c r="E33" s="11"/>
      <c r="F33" s="11"/>
      <c r="G33" s="11"/>
      <c r="H33" s="11"/>
      <c r="I33" s="11"/>
      <c r="J33" s="11"/>
      <c r="K33" s="11"/>
      <c r="L33" s="526" t="s">
        <v>482</v>
      </c>
      <c r="M33" s="71">
        <v>3</v>
      </c>
      <c r="N33" s="208"/>
      <c r="O33" s="11"/>
      <c r="P33" s="225"/>
      <c r="Q33" s="12"/>
      <c r="R33" s="226"/>
      <c r="S33" s="12"/>
      <c r="T33" s="160"/>
    </row>
    <row r="34" spans="1:20" ht="30" customHeight="1" x14ac:dyDescent="0.4">
      <c r="A34" s="410"/>
      <c r="B34" s="414"/>
      <c r="C34" s="507"/>
      <c r="D34" s="11"/>
      <c r="E34" s="11"/>
      <c r="F34" s="11"/>
      <c r="G34" s="11"/>
      <c r="H34" s="11"/>
      <c r="I34" s="11"/>
      <c r="J34" s="11"/>
      <c r="K34" s="11"/>
      <c r="L34" s="525" t="s">
        <v>386</v>
      </c>
      <c r="M34" s="71">
        <v>9</v>
      </c>
      <c r="N34" s="208"/>
      <c r="O34" s="11"/>
      <c r="P34" s="225"/>
      <c r="Q34" s="12"/>
      <c r="R34" s="226"/>
      <c r="S34" s="12"/>
      <c r="T34" s="160"/>
    </row>
    <row r="35" spans="1:20" ht="30" customHeight="1" x14ac:dyDescent="0.4">
      <c r="A35" s="198">
        <v>3</v>
      </c>
      <c r="B35" s="223" t="s">
        <v>46</v>
      </c>
      <c r="C35" s="521">
        <v>10</v>
      </c>
      <c r="D35" s="11"/>
      <c r="E35" s="11"/>
      <c r="F35" s="11"/>
      <c r="G35" s="11"/>
      <c r="H35" s="11"/>
      <c r="I35" s="11"/>
      <c r="J35" s="11"/>
      <c r="K35" s="11"/>
      <c r="L35" s="525" t="s">
        <v>387</v>
      </c>
      <c r="M35" s="71">
        <v>10</v>
      </c>
      <c r="N35" s="209"/>
      <c r="O35" s="11"/>
      <c r="P35" s="225"/>
      <c r="Q35" s="12"/>
      <c r="R35" s="226"/>
      <c r="S35" s="12"/>
      <c r="T35" s="153"/>
    </row>
    <row r="36" spans="1:20" ht="30" customHeight="1" x14ac:dyDescent="0.4">
      <c r="A36" s="409">
        <v>4</v>
      </c>
      <c r="B36" s="413" t="s">
        <v>47</v>
      </c>
      <c r="C36" s="506">
        <v>13</v>
      </c>
      <c r="D36" s="11"/>
      <c r="E36" s="11"/>
      <c r="F36" s="11"/>
      <c r="G36" s="11"/>
      <c r="H36" s="11"/>
      <c r="I36" s="11"/>
      <c r="J36" s="11"/>
      <c r="K36" s="11"/>
      <c r="L36" s="525" t="s">
        <v>388</v>
      </c>
      <c r="M36" s="71">
        <v>6</v>
      </c>
      <c r="N36" s="209"/>
      <c r="O36" s="11"/>
      <c r="P36" s="225"/>
      <c r="Q36" s="12"/>
      <c r="R36" s="226"/>
      <c r="S36" s="12"/>
      <c r="T36" s="153"/>
    </row>
    <row r="37" spans="1:20" ht="30" customHeight="1" x14ac:dyDescent="0.4">
      <c r="A37" s="411"/>
      <c r="B37" s="415"/>
      <c r="C37" s="511">
        <v>2</v>
      </c>
      <c r="D37" s="11"/>
      <c r="E37" s="11"/>
      <c r="F37" s="11"/>
      <c r="G37" s="11"/>
      <c r="H37" s="11"/>
      <c r="I37" s="11"/>
      <c r="J37" s="11"/>
      <c r="K37" s="11"/>
      <c r="L37" s="526" t="s">
        <v>482</v>
      </c>
      <c r="M37" s="71">
        <v>2</v>
      </c>
      <c r="N37" s="209"/>
      <c r="O37" s="11"/>
      <c r="P37" s="225"/>
      <c r="Q37" s="12"/>
      <c r="R37" s="226"/>
      <c r="S37" s="12"/>
      <c r="T37" s="153"/>
    </row>
    <row r="38" spans="1:20" ht="30" customHeight="1" x14ac:dyDescent="0.4">
      <c r="A38" s="410"/>
      <c r="B38" s="414"/>
      <c r="C38" s="507"/>
      <c r="D38" s="11"/>
      <c r="E38" s="11"/>
      <c r="F38" s="11"/>
      <c r="G38" s="11"/>
      <c r="H38" s="11"/>
      <c r="I38" s="11"/>
      <c r="J38" s="11"/>
      <c r="K38" s="11"/>
      <c r="L38" s="525" t="s">
        <v>386</v>
      </c>
      <c r="M38" s="71">
        <v>7</v>
      </c>
      <c r="N38" s="209"/>
      <c r="O38" s="11"/>
      <c r="P38" s="225"/>
      <c r="Q38" s="12"/>
      <c r="R38" s="226"/>
      <c r="S38" s="12"/>
      <c r="T38" s="153"/>
    </row>
    <row r="39" spans="1:20" ht="30" customHeight="1" x14ac:dyDescent="0.4">
      <c r="A39" s="198">
        <v>5</v>
      </c>
      <c r="B39" s="223" t="s">
        <v>48</v>
      </c>
      <c r="C39" s="912">
        <v>5</v>
      </c>
      <c r="D39" s="11"/>
      <c r="E39" s="11"/>
      <c r="F39" s="11"/>
      <c r="G39" s="11"/>
      <c r="H39" s="11"/>
      <c r="I39" s="11"/>
      <c r="J39" s="11"/>
      <c r="K39" s="11"/>
      <c r="L39" s="525" t="s">
        <v>386</v>
      </c>
      <c r="M39" s="71">
        <v>5</v>
      </c>
      <c r="N39" s="209"/>
      <c r="O39" s="11"/>
      <c r="P39" s="225"/>
      <c r="Q39" s="12"/>
      <c r="R39" s="226"/>
      <c r="S39" s="12"/>
      <c r="T39" s="153"/>
    </row>
    <row r="40" spans="1:20" ht="30" customHeight="1" x14ac:dyDescent="0.4">
      <c r="A40" s="409">
        <v>6</v>
      </c>
      <c r="B40" s="413" t="s">
        <v>49</v>
      </c>
      <c r="C40" s="506">
        <v>4</v>
      </c>
      <c r="D40" s="11"/>
      <c r="E40" s="11"/>
      <c r="F40" s="11"/>
      <c r="G40" s="11"/>
      <c r="H40" s="11"/>
      <c r="I40" s="11"/>
      <c r="J40" s="11"/>
      <c r="K40" s="11"/>
      <c r="L40" s="525" t="s">
        <v>388</v>
      </c>
      <c r="M40" s="71">
        <v>2</v>
      </c>
      <c r="N40" s="209"/>
      <c r="O40" s="11"/>
      <c r="P40" s="225"/>
      <c r="Q40" s="12"/>
      <c r="R40" s="226"/>
      <c r="S40" s="12"/>
      <c r="T40" s="153"/>
    </row>
    <row r="41" spans="1:20" ht="30" customHeight="1" x14ac:dyDescent="0.4">
      <c r="A41" s="411"/>
      <c r="B41" s="415"/>
      <c r="C41" s="511">
        <v>2</v>
      </c>
      <c r="D41" s="11"/>
      <c r="E41" s="11"/>
      <c r="F41" s="11"/>
      <c r="G41" s="11"/>
      <c r="H41" s="11"/>
      <c r="I41" s="11"/>
      <c r="J41" s="11"/>
      <c r="K41" s="11"/>
      <c r="L41" s="526" t="s">
        <v>482</v>
      </c>
      <c r="M41" s="71">
        <v>2</v>
      </c>
      <c r="N41" s="209"/>
      <c r="O41" s="11"/>
      <c r="P41" s="225"/>
      <c r="Q41" s="12"/>
      <c r="R41" s="226"/>
      <c r="S41" s="12"/>
      <c r="T41" s="153"/>
    </row>
    <row r="42" spans="1:20" ht="30" customHeight="1" x14ac:dyDescent="0.4">
      <c r="A42" s="410"/>
      <c r="B42" s="414"/>
      <c r="C42" s="507"/>
      <c r="D42" s="11"/>
      <c r="E42" s="11"/>
      <c r="F42" s="11"/>
      <c r="G42" s="11"/>
      <c r="H42" s="11"/>
      <c r="I42" s="11"/>
      <c r="J42" s="11"/>
      <c r="K42" s="11"/>
      <c r="L42" s="525" t="s">
        <v>386</v>
      </c>
      <c r="M42" s="71">
        <v>2</v>
      </c>
      <c r="N42" s="209"/>
      <c r="O42" s="11"/>
      <c r="P42" s="225"/>
      <c r="Q42" s="12"/>
      <c r="R42" s="226"/>
      <c r="S42" s="12"/>
      <c r="T42" s="153"/>
    </row>
    <row r="43" spans="1:20" ht="30" customHeight="1" x14ac:dyDescent="0.4">
      <c r="A43" s="409">
        <v>7</v>
      </c>
      <c r="B43" s="413" t="s">
        <v>50</v>
      </c>
      <c r="C43" s="506">
        <v>14</v>
      </c>
      <c r="D43" s="11"/>
      <c r="E43" s="11"/>
      <c r="F43" s="11"/>
      <c r="G43" s="11"/>
      <c r="H43" s="11"/>
      <c r="I43" s="11"/>
      <c r="J43" s="11"/>
      <c r="K43" s="11"/>
      <c r="L43" s="525" t="s">
        <v>388</v>
      </c>
      <c r="M43" s="71">
        <v>7</v>
      </c>
      <c r="N43" s="209"/>
      <c r="O43" s="11"/>
      <c r="P43" s="225"/>
      <c r="Q43" s="12"/>
      <c r="R43" s="226"/>
      <c r="S43" s="12"/>
      <c r="T43" s="153"/>
    </row>
    <row r="44" spans="1:20" ht="30" customHeight="1" x14ac:dyDescent="0.4">
      <c r="A44" s="411"/>
      <c r="B44" s="415"/>
      <c r="C44" s="511">
        <v>2</v>
      </c>
      <c r="D44" s="11"/>
      <c r="E44" s="11"/>
      <c r="F44" s="11"/>
      <c r="G44" s="11"/>
      <c r="H44" s="11"/>
      <c r="I44" s="11"/>
      <c r="J44" s="11"/>
      <c r="K44" s="11"/>
      <c r="L44" s="526" t="s">
        <v>482</v>
      </c>
      <c r="M44" s="71">
        <v>2</v>
      </c>
      <c r="N44" s="209"/>
      <c r="O44" s="11"/>
      <c r="P44" s="225"/>
      <c r="Q44" s="12"/>
      <c r="R44" s="226"/>
      <c r="S44" s="12"/>
      <c r="T44" s="153"/>
    </row>
    <row r="45" spans="1:20" ht="30" customHeight="1" x14ac:dyDescent="0.4">
      <c r="A45" s="410"/>
      <c r="B45" s="414"/>
      <c r="C45" s="507"/>
      <c r="D45" s="11"/>
      <c r="E45" s="11"/>
      <c r="F45" s="11"/>
      <c r="G45" s="11"/>
      <c r="H45" s="11"/>
      <c r="I45" s="11"/>
      <c r="J45" s="11"/>
      <c r="K45" s="11"/>
      <c r="L45" s="525" t="s">
        <v>386</v>
      </c>
      <c r="M45" s="71">
        <v>7</v>
      </c>
      <c r="N45" s="209"/>
      <c r="O45" s="11"/>
      <c r="P45" s="225"/>
      <c r="Q45" s="12"/>
      <c r="R45" s="226"/>
      <c r="S45" s="12"/>
      <c r="T45" s="153"/>
    </row>
    <row r="46" spans="1:20" ht="30" customHeight="1" x14ac:dyDescent="0.4">
      <c r="A46" s="409">
        <v>8</v>
      </c>
      <c r="B46" s="413" t="s">
        <v>51</v>
      </c>
      <c r="C46" s="506">
        <v>12</v>
      </c>
      <c r="D46" s="11"/>
      <c r="E46" s="11"/>
      <c r="F46" s="11"/>
      <c r="G46" s="11"/>
      <c r="H46" s="11"/>
      <c r="I46" s="11"/>
      <c r="J46" s="11"/>
      <c r="K46" s="11"/>
      <c r="L46" s="525" t="s">
        <v>388</v>
      </c>
      <c r="M46" s="71">
        <v>8</v>
      </c>
      <c r="N46" s="209"/>
      <c r="O46" s="11"/>
      <c r="P46" s="225"/>
      <c r="Q46" s="12"/>
      <c r="R46" s="226"/>
      <c r="S46" s="12"/>
      <c r="T46" s="153"/>
    </row>
    <row r="47" spans="1:20" ht="30" customHeight="1" x14ac:dyDescent="0.4">
      <c r="A47" s="410"/>
      <c r="B47" s="415"/>
      <c r="C47" s="511"/>
      <c r="D47" s="11"/>
      <c r="E47" s="11"/>
      <c r="F47" s="11"/>
      <c r="G47" s="11"/>
      <c r="H47" s="11"/>
      <c r="I47" s="11"/>
      <c r="J47" s="11"/>
      <c r="K47" s="11"/>
      <c r="L47" s="525" t="s">
        <v>386</v>
      </c>
      <c r="M47" s="71">
        <v>4</v>
      </c>
      <c r="N47" s="209"/>
      <c r="O47" s="11"/>
      <c r="P47" s="225"/>
      <c r="Q47" s="12"/>
      <c r="R47" s="226"/>
      <c r="S47" s="12"/>
      <c r="T47" s="153"/>
    </row>
    <row r="48" spans="1:20" ht="30" customHeight="1" x14ac:dyDescent="0.4">
      <c r="A48" s="411"/>
      <c r="B48" s="414"/>
      <c r="C48" s="507">
        <v>2</v>
      </c>
      <c r="D48" s="11"/>
      <c r="E48" s="11"/>
      <c r="F48" s="11"/>
      <c r="G48" s="11"/>
      <c r="H48" s="11"/>
      <c r="I48" s="11"/>
      <c r="J48" s="11"/>
      <c r="K48" s="11"/>
      <c r="L48" s="526" t="s">
        <v>482</v>
      </c>
      <c r="M48" s="71">
        <v>2</v>
      </c>
      <c r="N48" s="209"/>
      <c r="O48" s="11"/>
      <c r="P48" s="225"/>
      <c r="Q48" s="12"/>
      <c r="R48" s="226"/>
      <c r="S48" s="12"/>
      <c r="T48" s="153"/>
    </row>
    <row r="49" spans="1:102" ht="30" customHeight="1" x14ac:dyDescent="0.4">
      <c r="A49" s="764">
        <v>9</v>
      </c>
      <c r="B49" s="629" t="s">
        <v>52</v>
      </c>
      <c r="C49" s="506">
        <v>10</v>
      </c>
      <c r="D49" s="11"/>
      <c r="E49" s="11"/>
      <c r="F49" s="11"/>
      <c r="G49" s="11"/>
      <c r="H49" s="11"/>
      <c r="I49" s="11"/>
      <c r="J49" s="11"/>
      <c r="K49" s="11"/>
      <c r="L49" s="525" t="s">
        <v>388</v>
      </c>
      <c r="M49" s="71">
        <v>5</v>
      </c>
      <c r="N49" s="209"/>
      <c r="O49" s="11"/>
      <c r="P49" s="225"/>
      <c r="Q49" s="12"/>
      <c r="R49" s="226"/>
      <c r="S49" s="12"/>
      <c r="T49" s="153"/>
    </row>
    <row r="50" spans="1:102" ht="30" customHeight="1" x14ac:dyDescent="0.4">
      <c r="A50" s="778"/>
      <c r="B50" s="630"/>
      <c r="C50" s="511"/>
      <c r="D50" s="11"/>
      <c r="E50" s="11"/>
      <c r="F50" s="11"/>
      <c r="G50" s="11"/>
      <c r="H50" s="11"/>
      <c r="I50" s="11"/>
      <c r="J50" s="11"/>
      <c r="K50" s="11"/>
      <c r="L50" s="525" t="s">
        <v>386</v>
      </c>
      <c r="M50" s="71">
        <v>5</v>
      </c>
      <c r="N50" s="209"/>
      <c r="O50" s="11"/>
      <c r="P50" s="225"/>
      <c r="Q50" s="12"/>
      <c r="R50" s="226"/>
      <c r="S50" s="12"/>
      <c r="T50" s="153"/>
    </row>
    <row r="51" spans="1:102" ht="30" customHeight="1" x14ac:dyDescent="0.4">
      <c r="A51" s="765"/>
      <c r="B51" s="631"/>
      <c r="C51" s="507">
        <v>5</v>
      </c>
      <c r="D51" s="11"/>
      <c r="E51" s="11"/>
      <c r="F51" s="11"/>
      <c r="G51" s="11"/>
      <c r="H51" s="11"/>
      <c r="I51" s="11"/>
      <c r="J51" s="11"/>
      <c r="K51" s="11"/>
      <c r="L51" s="525" t="s">
        <v>387</v>
      </c>
      <c r="M51" s="71">
        <v>5</v>
      </c>
      <c r="N51" s="209"/>
      <c r="O51" s="11"/>
      <c r="P51" s="225"/>
      <c r="Q51" s="12"/>
      <c r="R51" s="226"/>
      <c r="S51" s="12"/>
      <c r="T51" s="153"/>
    </row>
    <row r="52" spans="1:102" ht="30" customHeight="1" x14ac:dyDescent="0.4">
      <c r="A52" s="409">
        <v>10</v>
      </c>
      <c r="B52" s="413" t="s">
        <v>53</v>
      </c>
      <c r="C52" s="506">
        <v>5</v>
      </c>
      <c r="D52" s="11"/>
      <c r="E52" s="11"/>
      <c r="F52" s="11"/>
      <c r="G52" s="11"/>
      <c r="H52" s="11"/>
      <c r="I52" s="11"/>
      <c r="J52" s="11"/>
      <c r="K52" s="11"/>
      <c r="L52" s="525" t="s">
        <v>388</v>
      </c>
      <c r="M52" s="71">
        <v>3</v>
      </c>
      <c r="N52" s="209"/>
      <c r="O52" s="11"/>
      <c r="P52" s="225"/>
      <c r="Q52" s="12"/>
      <c r="R52" s="226"/>
      <c r="S52" s="12"/>
      <c r="T52" s="153"/>
    </row>
    <row r="53" spans="1:102" ht="30" customHeight="1" x14ac:dyDescent="0.4">
      <c r="A53" s="411"/>
      <c r="B53" s="415"/>
      <c r="C53" s="511">
        <v>2</v>
      </c>
      <c r="D53" s="11"/>
      <c r="E53" s="11"/>
      <c r="F53" s="11"/>
      <c r="G53" s="11"/>
      <c r="H53" s="11"/>
      <c r="I53" s="11"/>
      <c r="J53" s="11"/>
      <c r="K53" s="11"/>
      <c r="L53" s="526" t="s">
        <v>482</v>
      </c>
      <c r="M53" s="71">
        <v>1</v>
      </c>
      <c r="N53" s="209"/>
      <c r="O53" s="11"/>
      <c r="P53" s="225"/>
      <c r="Q53" s="12"/>
      <c r="R53" s="226"/>
      <c r="S53" s="12"/>
      <c r="T53" s="153"/>
    </row>
    <row r="54" spans="1:102" ht="30" customHeight="1" x14ac:dyDescent="0.4">
      <c r="A54" s="410"/>
      <c r="B54" s="414"/>
      <c r="C54" s="507"/>
      <c r="D54" s="11"/>
      <c r="E54" s="11"/>
      <c r="F54" s="11"/>
      <c r="G54" s="11"/>
      <c r="H54" s="11"/>
      <c r="I54" s="11"/>
      <c r="J54" s="11"/>
      <c r="K54" s="11"/>
      <c r="L54" s="525" t="s">
        <v>386</v>
      </c>
      <c r="M54" s="71">
        <v>2</v>
      </c>
      <c r="N54" s="209"/>
      <c r="O54" s="11"/>
      <c r="P54" s="225"/>
      <c r="Q54" s="12"/>
      <c r="R54" s="226"/>
      <c r="S54" s="12"/>
      <c r="T54" s="153"/>
    </row>
    <row r="55" spans="1:102" ht="30" customHeight="1" x14ac:dyDescent="0.4">
      <c r="A55" s="411"/>
      <c r="B55" s="415"/>
      <c r="C55" s="511"/>
      <c r="D55" s="11"/>
      <c r="E55" s="11"/>
      <c r="F55" s="11"/>
      <c r="G55" s="11"/>
      <c r="H55" s="11"/>
      <c r="I55" s="11"/>
      <c r="J55" s="11"/>
      <c r="K55" s="11"/>
      <c r="L55" s="526" t="s">
        <v>482</v>
      </c>
      <c r="M55" s="71">
        <v>1</v>
      </c>
      <c r="N55" s="209"/>
      <c r="O55" s="11"/>
      <c r="P55" s="225"/>
      <c r="Q55" s="12"/>
      <c r="R55" s="226"/>
      <c r="S55" s="12"/>
      <c r="T55" s="153"/>
    </row>
    <row r="56" spans="1:102" ht="30" customHeight="1" x14ac:dyDescent="0.4">
      <c r="A56" s="764">
        <v>11</v>
      </c>
      <c r="B56" s="629" t="s">
        <v>54</v>
      </c>
      <c r="C56" s="506">
        <v>12</v>
      </c>
      <c r="D56" s="11"/>
      <c r="E56" s="11"/>
      <c r="F56" s="11"/>
      <c r="G56" s="11"/>
      <c r="H56" s="11"/>
      <c r="I56" s="11"/>
      <c r="J56" s="11"/>
      <c r="K56" s="11"/>
      <c r="L56" s="525" t="s">
        <v>388</v>
      </c>
      <c r="M56" s="71">
        <v>5</v>
      </c>
      <c r="N56" s="209"/>
      <c r="O56" s="11"/>
      <c r="P56" s="225"/>
      <c r="Q56" s="12"/>
      <c r="R56" s="226"/>
      <c r="S56" s="12"/>
      <c r="T56" s="153"/>
    </row>
    <row r="57" spans="1:102" ht="30" customHeight="1" x14ac:dyDescent="0.4">
      <c r="A57" s="765"/>
      <c r="B57" s="631"/>
      <c r="C57" s="507"/>
      <c r="D57" s="11"/>
      <c r="E57" s="11"/>
      <c r="F57" s="11"/>
      <c r="G57" s="11"/>
      <c r="H57" s="11"/>
      <c r="I57" s="11"/>
      <c r="J57" s="11"/>
      <c r="K57" s="11"/>
      <c r="L57" s="525" t="s">
        <v>386</v>
      </c>
      <c r="M57" s="71">
        <v>3</v>
      </c>
      <c r="N57" s="209"/>
      <c r="O57" s="11"/>
      <c r="P57" s="225"/>
      <c r="Q57" s="12"/>
      <c r="R57" s="226"/>
      <c r="S57" s="12"/>
      <c r="T57" s="153"/>
    </row>
    <row r="58" spans="1:102" s="106" customFormat="1" x14ac:dyDescent="0.4">
      <c r="A58" s="773" t="s">
        <v>55</v>
      </c>
      <c r="B58" s="773"/>
      <c r="C58" s="484"/>
      <c r="D58" s="11"/>
      <c r="E58" s="11"/>
      <c r="F58" s="11"/>
      <c r="G58" s="11"/>
      <c r="H58" s="11"/>
      <c r="I58" s="11"/>
      <c r="J58" s="11"/>
      <c r="K58" s="11"/>
      <c r="L58" s="11"/>
      <c r="M58" s="71"/>
      <c r="N58" s="11"/>
      <c r="O58" s="11"/>
      <c r="P58" s="174" t="s">
        <v>146</v>
      </c>
      <c r="Q58" s="12"/>
      <c r="R58" s="226"/>
      <c r="S58" s="12"/>
      <c r="T58" s="153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</row>
    <row r="59" spans="1:102" x14ac:dyDescent="0.4">
      <c r="A59" s="138">
        <v>1</v>
      </c>
      <c r="B59" s="139" t="s">
        <v>57</v>
      </c>
      <c r="C59" s="520">
        <v>2</v>
      </c>
      <c r="D59" s="12"/>
      <c r="E59" s="12"/>
      <c r="F59" s="12"/>
      <c r="G59" s="12"/>
      <c r="H59" s="12"/>
      <c r="I59" s="12"/>
      <c r="J59" s="12"/>
      <c r="K59" s="12"/>
      <c r="L59" s="12"/>
      <c r="M59" s="70"/>
      <c r="N59" s="12"/>
      <c r="O59" s="12"/>
      <c r="P59" s="227" t="s">
        <v>386</v>
      </c>
      <c r="Q59" s="138">
        <v>2</v>
      </c>
      <c r="R59" s="226"/>
      <c r="S59" s="12"/>
      <c r="T59" s="153"/>
    </row>
    <row r="60" spans="1:102" x14ac:dyDescent="0.4">
      <c r="A60" s="138"/>
      <c r="B60" s="139"/>
      <c r="C60" s="520">
        <v>2</v>
      </c>
      <c r="D60" s="12"/>
      <c r="E60" s="12"/>
      <c r="F60" s="12"/>
      <c r="G60" s="12"/>
      <c r="H60" s="12"/>
      <c r="I60" s="12"/>
      <c r="J60" s="12"/>
      <c r="K60" s="12"/>
      <c r="L60" s="12"/>
      <c r="M60" s="70"/>
      <c r="N60" s="12"/>
      <c r="O60" s="12"/>
      <c r="P60" s="210" t="s">
        <v>482</v>
      </c>
      <c r="Q60" s="138">
        <v>2</v>
      </c>
      <c r="R60" s="226"/>
      <c r="S60" s="12"/>
      <c r="T60" s="153"/>
    </row>
    <row r="61" spans="1:102" x14ac:dyDescent="0.4">
      <c r="A61" s="138">
        <v>2</v>
      </c>
      <c r="B61" s="139" t="s">
        <v>12</v>
      </c>
      <c r="C61" s="520">
        <v>3</v>
      </c>
      <c r="D61" s="12"/>
      <c r="E61" s="12"/>
      <c r="F61" s="12"/>
      <c r="G61" s="12"/>
      <c r="H61" s="12"/>
      <c r="I61" s="12"/>
      <c r="J61" s="12"/>
      <c r="K61" s="12"/>
      <c r="L61" s="12"/>
      <c r="M61" s="70"/>
      <c r="N61" s="12"/>
      <c r="O61" s="12"/>
      <c r="P61" s="227" t="s">
        <v>386</v>
      </c>
      <c r="Q61" s="138">
        <v>3</v>
      </c>
      <c r="R61" s="226"/>
      <c r="S61" s="12"/>
      <c r="T61" s="153"/>
    </row>
    <row r="62" spans="1:102" x14ac:dyDescent="0.4">
      <c r="A62" s="138">
        <v>3</v>
      </c>
      <c r="B62" s="139" t="s">
        <v>58</v>
      </c>
      <c r="C62" s="520">
        <v>1</v>
      </c>
      <c r="D62" s="12"/>
      <c r="E62" s="12"/>
      <c r="F62" s="12"/>
      <c r="G62" s="12"/>
      <c r="H62" s="12"/>
      <c r="I62" s="12"/>
      <c r="J62" s="12"/>
      <c r="K62" s="12"/>
      <c r="L62" s="12"/>
      <c r="M62" s="70"/>
      <c r="N62" s="12"/>
      <c r="O62" s="12"/>
      <c r="P62" s="227" t="s">
        <v>386</v>
      </c>
      <c r="Q62" s="138">
        <v>1</v>
      </c>
      <c r="R62" s="226"/>
      <c r="S62" s="12"/>
      <c r="T62" s="153"/>
    </row>
    <row r="63" spans="1:102" x14ac:dyDescent="0.4">
      <c r="A63" s="138"/>
      <c r="B63" s="139"/>
      <c r="C63" s="520">
        <v>1</v>
      </c>
      <c r="D63" s="12"/>
      <c r="E63" s="12"/>
      <c r="F63" s="12"/>
      <c r="G63" s="12"/>
      <c r="H63" s="12"/>
      <c r="I63" s="12"/>
      <c r="J63" s="12"/>
      <c r="K63" s="12"/>
      <c r="L63" s="12"/>
      <c r="M63" s="70"/>
      <c r="N63" s="12"/>
      <c r="O63" s="12"/>
      <c r="P63" s="210" t="s">
        <v>482</v>
      </c>
      <c r="Q63" s="138">
        <v>1</v>
      </c>
      <c r="R63" s="226"/>
      <c r="S63" s="12"/>
      <c r="T63" s="153"/>
    </row>
    <row r="64" spans="1:102" x14ac:dyDescent="0.4">
      <c r="A64" s="138">
        <v>4</v>
      </c>
      <c r="B64" s="139" t="s">
        <v>13</v>
      </c>
      <c r="C64" s="520">
        <v>4</v>
      </c>
      <c r="D64" s="12"/>
      <c r="E64" s="12"/>
      <c r="F64" s="12"/>
      <c r="G64" s="12"/>
      <c r="H64" s="12"/>
      <c r="I64" s="12"/>
      <c r="J64" s="12"/>
      <c r="K64" s="12"/>
      <c r="L64" s="12"/>
      <c r="M64" s="70"/>
      <c r="N64" s="12"/>
      <c r="O64" s="12"/>
      <c r="P64" s="228" t="s">
        <v>388</v>
      </c>
      <c r="Q64" s="138">
        <v>4</v>
      </c>
      <c r="R64" s="226"/>
      <c r="S64" s="12"/>
      <c r="T64" s="153"/>
    </row>
    <row r="65" spans="1:20" x14ac:dyDescent="0.4">
      <c r="A65" s="138">
        <v>5</v>
      </c>
      <c r="B65" s="139" t="s">
        <v>59</v>
      </c>
      <c r="C65" s="520">
        <v>4</v>
      </c>
      <c r="D65" s="12"/>
      <c r="E65" s="12"/>
      <c r="F65" s="12"/>
      <c r="G65" s="12"/>
      <c r="H65" s="12"/>
      <c r="I65" s="12"/>
      <c r="J65" s="12"/>
      <c r="K65" s="12"/>
      <c r="L65" s="12"/>
      <c r="M65" s="70"/>
      <c r="N65" s="12"/>
      <c r="O65" s="12"/>
      <c r="P65" s="227" t="s">
        <v>386</v>
      </c>
      <c r="Q65" s="138">
        <v>4</v>
      </c>
      <c r="R65" s="226"/>
      <c r="S65" s="12"/>
      <c r="T65" s="153"/>
    </row>
    <row r="66" spans="1:20" x14ac:dyDescent="0.4">
      <c r="A66" s="138"/>
      <c r="B66" s="139"/>
      <c r="C66" s="520">
        <v>4</v>
      </c>
      <c r="D66" s="12"/>
      <c r="E66" s="12"/>
      <c r="F66" s="12"/>
      <c r="G66" s="12"/>
      <c r="H66" s="12"/>
      <c r="I66" s="12"/>
      <c r="J66" s="12"/>
      <c r="K66" s="12"/>
      <c r="L66" s="12"/>
      <c r="M66" s="70"/>
      <c r="N66" s="12"/>
      <c r="O66" s="12"/>
      <c r="P66" s="210" t="s">
        <v>482</v>
      </c>
      <c r="Q66" s="138">
        <v>4</v>
      </c>
      <c r="R66" s="226"/>
      <c r="S66" s="12"/>
      <c r="T66" s="153"/>
    </row>
    <row r="67" spans="1:20" x14ac:dyDescent="0.4">
      <c r="A67" s="138">
        <v>6</v>
      </c>
      <c r="B67" s="139" t="s">
        <v>60</v>
      </c>
      <c r="C67" s="520">
        <v>5</v>
      </c>
      <c r="D67" s="12"/>
      <c r="E67" s="12"/>
      <c r="F67" s="12"/>
      <c r="G67" s="12"/>
      <c r="H67" s="12"/>
      <c r="I67" s="12"/>
      <c r="J67" s="12"/>
      <c r="K67" s="12"/>
      <c r="L67" s="12"/>
      <c r="M67" s="70"/>
      <c r="N67" s="12"/>
      <c r="O67" s="12"/>
      <c r="P67" s="227" t="s">
        <v>386</v>
      </c>
      <c r="Q67" s="138">
        <v>5</v>
      </c>
      <c r="R67" s="226"/>
      <c r="S67" s="12"/>
      <c r="T67" s="153"/>
    </row>
    <row r="68" spans="1:20" x14ac:dyDescent="0.4">
      <c r="A68" s="138">
        <v>7</v>
      </c>
      <c r="B68" s="139" t="s">
        <v>61</v>
      </c>
      <c r="C68" s="520">
        <v>4</v>
      </c>
      <c r="D68" s="12"/>
      <c r="E68" s="12"/>
      <c r="F68" s="12"/>
      <c r="G68" s="12"/>
      <c r="H68" s="12"/>
      <c r="I68" s="12"/>
      <c r="J68" s="12"/>
      <c r="K68" s="12"/>
      <c r="L68" s="12"/>
      <c r="M68" s="70"/>
      <c r="N68" s="12"/>
      <c r="O68" s="12"/>
      <c r="P68" s="227" t="s">
        <v>386</v>
      </c>
      <c r="Q68" s="138">
        <v>4</v>
      </c>
      <c r="R68" s="226"/>
      <c r="S68" s="70"/>
      <c r="T68" s="153"/>
    </row>
    <row r="69" spans="1:20" x14ac:dyDescent="0.4">
      <c r="A69" s="138"/>
      <c r="B69" s="139"/>
      <c r="C69" s="523">
        <v>4</v>
      </c>
      <c r="D69" s="12"/>
      <c r="E69" s="12"/>
      <c r="F69" s="12"/>
      <c r="G69" s="12"/>
      <c r="H69" s="12"/>
      <c r="I69" s="12"/>
      <c r="J69" s="12"/>
      <c r="K69" s="12"/>
      <c r="L69" s="12"/>
      <c r="M69" s="70"/>
      <c r="N69" s="12"/>
      <c r="O69" s="12"/>
      <c r="P69" s="210" t="s">
        <v>482</v>
      </c>
      <c r="Q69" s="518">
        <v>4</v>
      </c>
      <c r="R69" s="226"/>
      <c r="S69" s="70"/>
      <c r="T69" s="153"/>
    </row>
    <row r="70" spans="1:20" x14ac:dyDescent="0.4">
      <c r="A70" s="24">
        <v>8</v>
      </c>
      <c r="B70" s="24" t="s">
        <v>62</v>
      </c>
      <c r="C70" s="509">
        <v>10</v>
      </c>
      <c r="D70" s="12"/>
      <c r="E70" s="12"/>
      <c r="F70" s="12"/>
      <c r="G70" s="12"/>
      <c r="H70" s="12"/>
      <c r="I70" s="12"/>
      <c r="J70" s="12"/>
      <c r="K70" s="12"/>
      <c r="L70" s="12"/>
      <c r="M70" s="70"/>
      <c r="N70" s="12"/>
      <c r="O70" s="12"/>
      <c r="P70" s="229" t="s">
        <v>388</v>
      </c>
      <c r="Q70" s="70">
        <v>5</v>
      </c>
      <c r="R70" s="226"/>
      <c r="S70" s="70"/>
      <c r="T70" s="153"/>
    </row>
    <row r="71" spans="1:20" x14ac:dyDescent="0.4">
      <c r="A71" s="24"/>
      <c r="B71" s="24"/>
      <c r="C71" s="510"/>
      <c r="D71" s="12"/>
      <c r="E71" s="12"/>
      <c r="F71" s="12"/>
      <c r="G71" s="12"/>
      <c r="H71" s="12"/>
      <c r="I71" s="12"/>
      <c r="J71" s="12"/>
      <c r="K71" s="12"/>
      <c r="L71" s="12"/>
      <c r="M71" s="70"/>
      <c r="N71" s="12"/>
      <c r="O71" s="12"/>
      <c r="P71" s="228" t="s">
        <v>387</v>
      </c>
      <c r="Q71" s="70">
        <v>5</v>
      </c>
      <c r="R71" s="226"/>
      <c r="S71" s="70"/>
      <c r="T71" s="153"/>
    </row>
    <row r="72" spans="1:20" x14ac:dyDescent="0.4">
      <c r="A72" s="774" t="s">
        <v>71</v>
      </c>
      <c r="B72" s="775"/>
      <c r="C72" s="519"/>
      <c r="D72" s="280"/>
      <c r="E72" s="281"/>
      <c r="F72" s="280"/>
      <c r="G72" s="280"/>
      <c r="H72" s="280"/>
      <c r="I72" s="281"/>
      <c r="J72" s="280"/>
      <c r="K72" s="280"/>
      <c r="L72" s="280"/>
      <c r="M72" s="281"/>
      <c r="N72" s="280"/>
      <c r="O72" s="280"/>
      <c r="P72" s="280"/>
      <c r="Q72" s="281"/>
      <c r="R72" s="280"/>
      <c r="S72" s="280"/>
      <c r="T72" s="282"/>
    </row>
  </sheetData>
  <mergeCells count="42">
    <mergeCell ref="A72:B72"/>
    <mergeCell ref="A56:A57"/>
    <mergeCell ref="B3:C3"/>
    <mergeCell ref="C4:C8"/>
    <mergeCell ref="A30:B30"/>
    <mergeCell ref="A58:B58"/>
    <mergeCell ref="A15:A16"/>
    <mergeCell ref="B15:B16"/>
    <mergeCell ref="A21:A23"/>
    <mergeCell ref="B18:B20"/>
    <mergeCell ref="A18:A20"/>
    <mergeCell ref="A26:A28"/>
    <mergeCell ref="B26:B28"/>
    <mergeCell ref="B56:B57"/>
    <mergeCell ref="A49:A51"/>
    <mergeCell ref="B49:B51"/>
    <mergeCell ref="B1:S1"/>
    <mergeCell ref="B2:S2"/>
    <mergeCell ref="B4:B5"/>
    <mergeCell ref="A24:A25"/>
    <mergeCell ref="P5:S5"/>
    <mergeCell ref="B24:B25"/>
    <mergeCell ref="D6:G6"/>
    <mergeCell ref="H6:K6"/>
    <mergeCell ref="L6:O6"/>
    <mergeCell ref="A9:B9"/>
    <mergeCell ref="A14:B14"/>
    <mergeCell ref="A12:A13"/>
    <mergeCell ref="B12:B13"/>
    <mergeCell ref="T2:T7"/>
    <mergeCell ref="D3:G3"/>
    <mergeCell ref="H3:K3"/>
    <mergeCell ref="L3:O3"/>
    <mergeCell ref="P3:S3"/>
    <mergeCell ref="D4:G4"/>
    <mergeCell ref="P6:S6"/>
    <mergeCell ref="H4:K4"/>
    <mergeCell ref="L4:O4"/>
    <mergeCell ref="P4:S4"/>
    <mergeCell ref="D5:G5"/>
    <mergeCell ref="H5:K5"/>
    <mergeCell ref="L5:O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9006B-1FDC-4328-A544-8FC87835BC0B}">
  <dimension ref="A1:S36"/>
  <sheetViews>
    <sheetView topLeftCell="A3" zoomScale="115" zoomScaleNormal="50" workbookViewId="0">
      <pane xSplit="2" ySplit="6" topLeftCell="C9" activePane="bottomRight" state="frozen"/>
      <selection activeCell="A3" sqref="A3"/>
      <selection pane="topRight" activeCell="F3" sqref="F3"/>
      <selection pane="bottomLeft" activeCell="A9" sqref="A9"/>
      <selection pane="bottomRight" activeCell="K23" sqref="K23"/>
    </sheetView>
  </sheetViews>
  <sheetFormatPr baseColWidth="10" defaultColWidth="8.83203125" defaultRowHeight="24" x14ac:dyDescent="0.4"/>
  <cols>
    <col min="1" max="1" width="44" style="105" customWidth="1"/>
    <col min="2" max="2" width="10.1640625" style="123" customWidth="1"/>
    <col min="3" max="5" width="8.1640625" style="105" customWidth="1"/>
    <col min="6" max="6" width="9.5" style="105" customWidth="1"/>
    <col min="7" max="7" width="96.5" style="105" customWidth="1"/>
    <col min="8" max="10" width="9.83203125" style="105" customWidth="1"/>
    <col min="11" max="11" width="95" style="105" customWidth="1"/>
    <col min="12" max="12" width="11.6640625" style="105" customWidth="1"/>
    <col min="13" max="13" width="11.5" style="105" customWidth="1"/>
    <col min="14" max="14" width="11.6640625" style="105" customWidth="1"/>
    <col min="15" max="15" width="96.5" style="105" customWidth="1"/>
    <col min="16" max="18" width="9.5" style="105" customWidth="1"/>
    <col min="19" max="19" width="170" style="105" customWidth="1"/>
    <col min="20" max="22" width="10.1640625" style="105" customWidth="1"/>
    <col min="23" max="16384" width="8.83203125" style="105"/>
  </cols>
  <sheetData>
    <row r="1" spans="1:19" x14ac:dyDescent="0.4">
      <c r="A1" s="786" t="s">
        <v>17</v>
      </c>
      <c r="B1" s="786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787"/>
      <c r="O1" s="787"/>
      <c r="P1" s="787"/>
      <c r="Q1" s="787"/>
      <c r="R1" s="787"/>
    </row>
    <row r="2" spans="1:19" x14ac:dyDescent="0.4">
      <c r="A2" s="597" t="s">
        <v>224</v>
      </c>
      <c r="B2" s="597"/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  <c r="Q2" s="597"/>
      <c r="R2" s="597"/>
      <c r="S2" s="594" t="s">
        <v>298</v>
      </c>
    </row>
    <row r="3" spans="1:19" ht="21" customHeight="1" x14ac:dyDescent="0.4">
      <c r="A3" s="690" t="s">
        <v>73</v>
      </c>
      <c r="B3" s="691"/>
      <c r="C3" s="648" t="s">
        <v>28</v>
      </c>
      <c r="D3" s="648"/>
      <c r="E3" s="648"/>
      <c r="F3" s="648"/>
      <c r="G3" s="649" t="s">
        <v>30</v>
      </c>
      <c r="H3" s="649"/>
      <c r="I3" s="649"/>
      <c r="J3" s="649"/>
      <c r="K3" s="650" t="s">
        <v>74</v>
      </c>
      <c r="L3" s="650"/>
      <c r="M3" s="650"/>
      <c r="N3" s="650"/>
      <c r="O3" s="794" t="s">
        <v>55</v>
      </c>
      <c r="P3" s="795"/>
      <c r="Q3" s="795"/>
      <c r="R3" s="796"/>
      <c r="S3" s="594"/>
    </row>
    <row r="4" spans="1:19" ht="31.5" customHeight="1" x14ac:dyDescent="0.4">
      <c r="A4" s="662" t="s">
        <v>75</v>
      </c>
      <c r="B4" s="663" t="s">
        <v>503</v>
      </c>
      <c r="C4" s="652" t="s">
        <v>76</v>
      </c>
      <c r="D4" s="652"/>
      <c r="E4" s="652"/>
      <c r="F4" s="652"/>
      <c r="G4" s="653" t="s">
        <v>77</v>
      </c>
      <c r="H4" s="653"/>
      <c r="I4" s="653"/>
      <c r="J4" s="653"/>
      <c r="K4" s="654" t="s">
        <v>78</v>
      </c>
      <c r="L4" s="654"/>
      <c r="M4" s="654"/>
      <c r="N4" s="654"/>
      <c r="O4" s="797" t="s">
        <v>79</v>
      </c>
      <c r="P4" s="798"/>
      <c r="Q4" s="798"/>
      <c r="R4" s="799"/>
      <c r="S4" s="594"/>
    </row>
    <row r="5" spans="1:19" ht="31.5" customHeight="1" x14ac:dyDescent="0.4">
      <c r="A5" s="664"/>
      <c r="B5" s="663"/>
      <c r="C5" s="800"/>
      <c r="D5" s="801"/>
      <c r="E5" s="801"/>
      <c r="F5" s="802"/>
      <c r="G5" s="790" t="s">
        <v>225</v>
      </c>
      <c r="H5" s="791"/>
      <c r="I5" s="790"/>
      <c r="J5" s="791"/>
      <c r="K5" s="805" t="s">
        <v>226</v>
      </c>
      <c r="L5" s="806"/>
      <c r="M5" s="805"/>
      <c r="N5" s="806"/>
      <c r="O5" s="645" t="s">
        <v>227</v>
      </c>
      <c r="P5" s="645"/>
      <c r="Q5" s="645"/>
      <c r="R5" s="645"/>
      <c r="S5" s="594"/>
    </row>
    <row r="6" spans="1:19" ht="31.5" customHeight="1" x14ac:dyDescent="0.4">
      <c r="A6" s="15" t="s">
        <v>80</v>
      </c>
      <c r="B6" s="663"/>
      <c r="C6" s="642"/>
      <c r="D6" s="642"/>
      <c r="E6" s="642"/>
      <c r="F6" s="642"/>
      <c r="G6" s="790" t="s">
        <v>228</v>
      </c>
      <c r="H6" s="791"/>
      <c r="I6" s="790"/>
      <c r="J6" s="791"/>
      <c r="K6" s="792" t="s">
        <v>229</v>
      </c>
      <c r="L6" s="793"/>
      <c r="M6" s="792"/>
      <c r="N6" s="793"/>
      <c r="O6" s="803"/>
      <c r="P6" s="804"/>
      <c r="Q6" s="788"/>
      <c r="R6" s="789"/>
      <c r="S6" s="594"/>
    </row>
    <row r="7" spans="1:19" ht="31.5" customHeight="1" x14ac:dyDescent="0.4">
      <c r="A7" s="23" t="s">
        <v>24</v>
      </c>
      <c r="B7" s="663"/>
      <c r="C7" s="782" t="s">
        <v>81</v>
      </c>
      <c r="D7" s="662" t="s">
        <v>82</v>
      </c>
      <c r="E7" s="782" t="s">
        <v>83</v>
      </c>
      <c r="F7" s="662" t="s">
        <v>82</v>
      </c>
      <c r="G7" s="235" t="s">
        <v>81</v>
      </c>
      <c r="H7" s="167" t="s">
        <v>82</v>
      </c>
      <c r="I7" s="235" t="s">
        <v>83</v>
      </c>
      <c r="J7" s="167" t="s">
        <v>82</v>
      </c>
      <c r="K7" s="242" t="s">
        <v>81</v>
      </c>
      <c r="L7" s="167" t="s">
        <v>82</v>
      </c>
      <c r="M7" s="242" t="s">
        <v>83</v>
      </c>
      <c r="N7" s="167" t="s">
        <v>82</v>
      </c>
      <c r="O7" s="236" t="s">
        <v>81</v>
      </c>
      <c r="P7" s="167" t="s">
        <v>82</v>
      </c>
      <c r="Q7" s="236" t="s">
        <v>83</v>
      </c>
      <c r="R7" s="167" t="s">
        <v>82</v>
      </c>
      <c r="S7" s="594"/>
    </row>
    <row r="8" spans="1:19" ht="31.5" customHeight="1" x14ac:dyDescent="0.4">
      <c r="A8" s="241" t="s">
        <v>141</v>
      </c>
      <c r="B8" s="527"/>
      <c r="C8" s="783"/>
      <c r="D8" s="664"/>
      <c r="E8" s="783"/>
      <c r="F8" s="664"/>
      <c r="G8" s="241" t="s">
        <v>141</v>
      </c>
      <c r="H8" s="167"/>
      <c r="I8" s="235"/>
      <c r="J8" s="167"/>
      <c r="K8" s="242"/>
      <c r="L8" s="167"/>
      <c r="M8" s="242"/>
      <c r="N8" s="167"/>
      <c r="O8" s="236"/>
      <c r="P8" s="167"/>
      <c r="Q8" s="236"/>
      <c r="R8" s="167"/>
      <c r="S8" s="143"/>
    </row>
    <row r="9" spans="1:19" ht="31.5" customHeight="1" x14ac:dyDescent="0.4">
      <c r="A9" s="784" t="s">
        <v>41</v>
      </c>
      <c r="B9" s="143">
        <v>13</v>
      </c>
      <c r="C9" s="23"/>
      <c r="D9" s="23"/>
      <c r="E9" s="23"/>
      <c r="F9" s="23"/>
      <c r="G9" s="530" t="s">
        <v>390</v>
      </c>
      <c r="H9" s="40">
        <v>5</v>
      </c>
      <c r="I9" s="240"/>
      <c r="J9" s="23"/>
      <c r="K9" s="142"/>
      <c r="L9" s="23"/>
      <c r="M9" s="142"/>
      <c r="N9" s="23"/>
      <c r="O9" s="236"/>
      <c r="P9" s="167"/>
      <c r="Q9" s="236"/>
      <c r="R9" s="167"/>
      <c r="S9" s="351" t="s">
        <v>391</v>
      </c>
    </row>
    <row r="10" spans="1:19" ht="31.5" customHeight="1" x14ac:dyDescent="0.4">
      <c r="A10" s="784"/>
      <c r="B10" s="147"/>
      <c r="C10" s="23"/>
      <c r="D10" s="23"/>
      <c r="E10" s="23"/>
      <c r="F10" s="23"/>
      <c r="G10" s="530" t="s">
        <v>401</v>
      </c>
      <c r="H10" s="40">
        <v>4</v>
      </c>
      <c r="I10" s="240"/>
      <c r="J10" s="23"/>
      <c r="K10" s="142"/>
      <c r="L10" s="23"/>
      <c r="M10" s="142"/>
      <c r="N10" s="23"/>
      <c r="O10" s="236"/>
      <c r="P10" s="167"/>
      <c r="Q10" s="236"/>
      <c r="R10" s="167"/>
      <c r="S10" s="352" t="s">
        <v>392</v>
      </c>
    </row>
    <row r="11" spans="1:19" ht="31.5" customHeight="1" x14ac:dyDescent="0.4">
      <c r="A11" s="784"/>
      <c r="B11" s="474"/>
      <c r="C11" s="23"/>
      <c r="D11" s="23"/>
      <c r="E11" s="23"/>
      <c r="F11" s="23"/>
      <c r="G11" s="530" t="s">
        <v>399</v>
      </c>
      <c r="H11" s="40">
        <v>4</v>
      </c>
      <c r="I11" s="240"/>
      <c r="J11" s="23"/>
      <c r="K11" s="142"/>
      <c r="L11" s="23"/>
      <c r="M11" s="142"/>
      <c r="N11" s="23"/>
      <c r="O11" s="236"/>
      <c r="P11" s="167"/>
      <c r="Q11" s="236"/>
      <c r="R11" s="167"/>
      <c r="S11" s="352" t="s">
        <v>393</v>
      </c>
    </row>
    <row r="12" spans="1:19" ht="31.5" customHeight="1" x14ac:dyDescent="0.4">
      <c r="A12" s="785" t="s">
        <v>42</v>
      </c>
      <c r="B12" s="143">
        <v>12</v>
      </c>
      <c r="C12" s="23"/>
      <c r="D12" s="23"/>
      <c r="E12" s="23"/>
      <c r="F12" s="23"/>
      <c r="G12" s="530" t="s">
        <v>400</v>
      </c>
      <c r="H12" s="40">
        <v>4</v>
      </c>
      <c r="I12" s="240"/>
      <c r="J12" s="23"/>
      <c r="K12" s="142"/>
      <c r="L12" s="23"/>
      <c r="M12" s="142"/>
      <c r="N12" s="23"/>
      <c r="O12" s="236"/>
      <c r="P12" s="167"/>
      <c r="Q12" s="236"/>
      <c r="R12" s="167"/>
      <c r="S12" s="352" t="s">
        <v>394</v>
      </c>
    </row>
    <row r="13" spans="1:19" ht="31.5" customHeight="1" x14ac:dyDescent="0.4">
      <c r="A13" s="785"/>
      <c r="B13" s="147"/>
      <c r="C13" s="23"/>
      <c r="D13" s="23"/>
      <c r="E13" s="23"/>
      <c r="F13" s="23"/>
      <c r="G13" s="530" t="s">
        <v>401</v>
      </c>
      <c r="H13" s="40">
        <v>4</v>
      </c>
      <c r="I13" s="240"/>
      <c r="J13" s="23"/>
      <c r="K13" s="142"/>
      <c r="L13" s="23"/>
      <c r="M13" s="142"/>
      <c r="N13" s="23"/>
      <c r="O13" s="236"/>
      <c r="P13" s="167"/>
      <c r="Q13" s="236"/>
      <c r="R13" s="167"/>
      <c r="S13" s="352" t="s">
        <v>395</v>
      </c>
    </row>
    <row r="14" spans="1:19" ht="31.5" customHeight="1" x14ac:dyDescent="0.4">
      <c r="A14" s="785"/>
      <c r="B14" s="147"/>
      <c r="C14" s="23"/>
      <c r="D14" s="23"/>
      <c r="E14" s="23"/>
      <c r="F14" s="23"/>
      <c r="G14" s="530" t="s">
        <v>399</v>
      </c>
      <c r="H14" s="40">
        <v>4</v>
      </c>
      <c r="I14" s="240"/>
      <c r="J14" s="23"/>
      <c r="K14" s="142"/>
      <c r="L14" s="23"/>
      <c r="M14" s="142"/>
      <c r="N14" s="23"/>
      <c r="O14" s="236"/>
      <c r="P14" s="167"/>
      <c r="Q14" s="236"/>
      <c r="R14" s="167"/>
      <c r="S14" s="352" t="s">
        <v>396</v>
      </c>
    </row>
    <row r="15" spans="1:19" ht="31.5" customHeight="1" x14ac:dyDescent="0.4">
      <c r="A15" s="246" t="s">
        <v>143</v>
      </c>
      <c r="B15" s="528"/>
      <c r="C15" s="23"/>
      <c r="D15" s="23"/>
      <c r="E15" s="23"/>
      <c r="F15" s="23"/>
      <c r="G15" s="14"/>
      <c r="H15" s="23"/>
      <c r="I15" s="23"/>
      <c r="J15" s="23"/>
      <c r="K15" s="241" t="s">
        <v>143</v>
      </c>
      <c r="L15" s="23"/>
      <c r="M15" s="142"/>
      <c r="N15" s="23"/>
      <c r="O15" s="236"/>
      <c r="P15" s="167"/>
      <c r="Q15" s="236"/>
      <c r="R15" s="167"/>
      <c r="S15" s="352" t="s">
        <v>398</v>
      </c>
    </row>
    <row r="16" spans="1:19" ht="31.5" customHeight="1" x14ac:dyDescent="0.4">
      <c r="A16" s="779" t="s">
        <v>46</v>
      </c>
      <c r="B16" s="143">
        <v>7</v>
      </c>
      <c r="C16" s="23"/>
      <c r="D16" s="23"/>
      <c r="E16" s="23"/>
      <c r="F16" s="23"/>
      <c r="G16" s="14"/>
      <c r="H16" s="23"/>
      <c r="I16" s="23"/>
      <c r="J16" s="23"/>
      <c r="K16" s="173" t="s">
        <v>402</v>
      </c>
      <c r="L16" s="40">
        <v>7</v>
      </c>
      <c r="M16" s="243"/>
      <c r="N16" s="23"/>
      <c r="O16" s="236"/>
      <c r="P16" s="167"/>
      <c r="Q16" s="236"/>
      <c r="R16" s="167"/>
      <c r="S16" s="352" t="s">
        <v>397</v>
      </c>
    </row>
    <row r="17" spans="1:19" ht="31.5" customHeight="1" x14ac:dyDescent="0.4">
      <c r="A17" s="780"/>
      <c r="B17" s="147">
        <v>4</v>
      </c>
      <c r="C17" s="23"/>
      <c r="D17" s="23"/>
      <c r="E17" s="23"/>
      <c r="F17" s="23"/>
      <c r="G17" s="14"/>
      <c r="H17" s="23"/>
      <c r="I17" s="23"/>
      <c r="J17" s="23"/>
      <c r="K17" s="49" t="s">
        <v>483</v>
      </c>
      <c r="L17" s="40">
        <v>4</v>
      </c>
      <c r="M17" s="243"/>
      <c r="N17" s="23"/>
      <c r="O17" s="236"/>
      <c r="P17" s="167"/>
      <c r="Q17" s="236"/>
      <c r="R17" s="167"/>
      <c r="S17" s="352"/>
    </row>
    <row r="18" spans="1:19" ht="31.5" customHeight="1" x14ac:dyDescent="0.4">
      <c r="A18" s="780"/>
      <c r="B18" s="147">
        <v>7</v>
      </c>
      <c r="C18" s="23"/>
      <c r="D18" s="23"/>
      <c r="E18" s="23"/>
      <c r="F18" s="23"/>
      <c r="G18" s="14"/>
      <c r="H18" s="23"/>
      <c r="I18" s="23"/>
      <c r="J18" s="23"/>
      <c r="K18" s="173" t="s">
        <v>403</v>
      </c>
      <c r="L18" s="40">
        <v>4</v>
      </c>
      <c r="M18" s="243"/>
      <c r="N18" s="23"/>
      <c r="O18" s="236"/>
      <c r="P18" s="167"/>
      <c r="Q18" s="236"/>
      <c r="R18" s="167"/>
      <c r="S18" s="352" t="s">
        <v>190</v>
      </c>
    </row>
    <row r="19" spans="1:19" ht="31.5" customHeight="1" x14ac:dyDescent="0.4">
      <c r="A19" s="780"/>
      <c r="B19" s="147"/>
      <c r="C19" s="23"/>
      <c r="D19" s="23"/>
      <c r="E19" s="23"/>
      <c r="F19" s="23"/>
      <c r="G19" s="14"/>
      <c r="H19" s="23"/>
      <c r="I19" s="23"/>
      <c r="J19" s="23"/>
      <c r="K19" s="173" t="s">
        <v>405</v>
      </c>
      <c r="L19" s="40">
        <v>3</v>
      </c>
      <c r="M19" s="243"/>
      <c r="N19" s="23"/>
      <c r="O19" s="236"/>
      <c r="P19" s="167"/>
      <c r="Q19" s="236"/>
      <c r="R19" s="167"/>
      <c r="S19" s="352" t="s">
        <v>191</v>
      </c>
    </row>
    <row r="20" spans="1:19" ht="31.5" customHeight="1" x14ac:dyDescent="0.4">
      <c r="A20" s="781"/>
      <c r="B20" s="474">
        <v>5</v>
      </c>
      <c r="C20" s="23"/>
      <c r="D20" s="23"/>
      <c r="E20" s="23"/>
      <c r="F20" s="23"/>
      <c r="G20" s="14"/>
      <c r="H20" s="23"/>
      <c r="I20" s="23"/>
      <c r="J20" s="23"/>
      <c r="K20" s="531" t="s">
        <v>484</v>
      </c>
      <c r="L20" s="40">
        <v>5</v>
      </c>
      <c r="M20" s="243"/>
      <c r="N20" s="23"/>
      <c r="O20" s="236"/>
      <c r="P20" s="167"/>
      <c r="Q20" s="236"/>
      <c r="R20" s="167"/>
      <c r="S20" s="352"/>
    </row>
    <row r="21" spans="1:19" ht="31.5" customHeight="1" x14ac:dyDescent="0.4">
      <c r="A21" s="35" t="s">
        <v>49</v>
      </c>
      <c r="B21" s="491">
        <v>12</v>
      </c>
      <c r="C21" s="35"/>
      <c r="D21" s="35"/>
      <c r="E21" s="35"/>
      <c r="F21" s="35"/>
      <c r="G21" s="35"/>
      <c r="H21" s="40"/>
      <c r="I21" s="35"/>
      <c r="J21" s="35"/>
      <c r="K21" s="173" t="s">
        <v>404</v>
      </c>
      <c r="L21" s="40">
        <v>12</v>
      </c>
      <c r="M21" s="173"/>
      <c r="N21" s="26"/>
      <c r="O21" s="236"/>
      <c r="P21" s="167"/>
      <c r="Q21" s="236"/>
      <c r="R21" s="167"/>
      <c r="S21" s="352" t="s">
        <v>192</v>
      </c>
    </row>
    <row r="22" spans="1:19" ht="31.5" customHeight="1" x14ac:dyDescent="0.4">
      <c r="A22" s="35" t="s">
        <v>50</v>
      </c>
      <c r="B22" s="248">
        <v>12</v>
      </c>
      <c r="C22" s="238"/>
      <c r="D22" s="238"/>
      <c r="E22" s="238"/>
      <c r="F22" s="238"/>
      <c r="G22" s="238"/>
      <c r="H22" s="110"/>
      <c r="I22" s="238"/>
      <c r="J22" s="238"/>
      <c r="K22" s="173" t="s">
        <v>406</v>
      </c>
      <c r="L22" s="110">
        <v>12</v>
      </c>
      <c r="M22" s="244"/>
      <c r="N22" s="239"/>
      <c r="O22" s="236"/>
      <c r="P22" s="167"/>
      <c r="Q22" s="236"/>
      <c r="R22" s="167"/>
      <c r="S22" s="352" t="s">
        <v>193</v>
      </c>
    </row>
    <row r="23" spans="1:19" ht="43.5" customHeight="1" x14ac:dyDescent="0.4">
      <c r="A23" s="35" t="s">
        <v>230</v>
      </c>
      <c r="B23" s="248">
        <v>9</v>
      </c>
      <c r="C23" s="238"/>
      <c r="D23" s="238"/>
      <c r="E23" s="238"/>
      <c r="F23" s="238"/>
      <c r="G23" s="238"/>
      <c r="H23" s="110"/>
      <c r="I23" s="238"/>
      <c r="J23" s="238"/>
      <c r="K23" s="173" t="s">
        <v>407</v>
      </c>
      <c r="L23" s="110">
        <v>9</v>
      </c>
      <c r="M23" s="244"/>
      <c r="N23" s="239"/>
      <c r="O23" s="236"/>
      <c r="P23" s="167"/>
      <c r="Q23" s="236"/>
      <c r="R23" s="167"/>
      <c r="S23" s="149"/>
    </row>
    <row r="24" spans="1:19" ht="43.5" customHeight="1" x14ac:dyDescent="0.4">
      <c r="A24" s="35"/>
      <c r="B24" s="248">
        <v>3</v>
      </c>
      <c r="C24" s="238"/>
      <c r="D24" s="238"/>
      <c r="E24" s="238"/>
      <c r="F24" s="238"/>
      <c r="G24" s="238"/>
      <c r="H24" s="110"/>
      <c r="I24" s="238"/>
      <c r="J24" s="238"/>
      <c r="K24" s="531" t="s">
        <v>485</v>
      </c>
      <c r="L24" s="110">
        <v>3</v>
      </c>
      <c r="M24" s="244"/>
      <c r="N24" s="239"/>
      <c r="O24" s="236"/>
      <c r="P24" s="167"/>
      <c r="Q24" s="236"/>
      <c r="R24" s="167"/>
      <c r="S24" s="149"/>
    </row>
    <row r="25" spans="1:19" ht="43.5" customHeight="1" x14ac:dyDescent="0.4">
      <c r="A25" s="35" t="s">
        <v>231</v>
      </c>
      <c r="B25" s="913">
        <v>10</v>
      </c>
      <c r="C25" s="135"/>
      <c r="D25" s="135"/>
      <c r="E25" s="135"/>
      <c r="F25" s="135"/>
      <c r="G25" s="135"/>
      <c r="H25" s="112"/>
      <c r="I25" s="135"/>
      <c r="J25" s="135"/>
      <c r="K25" s="173" t="s">
        <v>407</v>
      </c>
      <c r="L25" s="110">
        <v>10</v>
      </c>
      <c r="M25" s="244"/>
      <c r="N25" s="239"/>
      <c r="O25" s="236"/>
      <c r="P25" s="167"/>
      <c r="Q25" s="236"/>
      <c r="R25" s="167"/>
      <c r="S25" s="149"/>
    </row>
    <row r="26" spans="1:19" ht="43.5" customHeight="1" x14ac:dyDescent="0.4">
      <c r="A26" s="35" t="s">
        <v>232</v>
      </c>
      <c r="B26" s="248">
        <v>10</v>
      </c>
      <c r="C26" s="135"/>
      <c r="D26" s="135"/>
      <c r="E26" s="135"/>
      <c r="F26" s="135"/>
      <c r="G26" s="135"/>
      <c r="H26" s="112"/>
      <c r="I26" s="135"/>
      <c r="J26" s="135"/>
      <c r="K26" s="173" t="s">
        <v>407</v>
      </c>
      <c r="L26" s="110">
        <v>10</v>
      </c>
      <c r="M26" s="244"/>
      <c r="N26" s="239"/>
      <c r="O26" s="236"/>
      <c r="P26" s="167"/>
      <c r="Q26" s="236"/>
      <c r="R26" s="167"/>
      <c r="S26" s="149"/>
    </row>
    <row r="27" spans="1:19" ht="43.5" customHeight="1" x14ac:dyDescent="0.4">
      <c r="A27" s="241" t="s">
        <v>145</v>
      </c>
      <c r="B27" s="529"/>
      <c r="C27" s="135"/>
      <c r="D27" s="135"/>
      <c r="E27" s="135"/>
      <c r="F27" s="135"/>
      <c r="G27" s="135"/>
      <c r="H27" s="112"/>
      <c r="I27" s="135"/>
      <c r="J27" s="135"/>
      <c r="K27" s="135"/>
      <c r="L27" s="135"/>
      <c r="M27" s="135"/>
      <c r="N27" s="239"/>
      <c r="O27" s="241" t="s">
        <v>145</v>
      </c>
      <c r="P27" s="167"/>
      <c r="Q27" s="236"/>
      <c r="R27" s="167"/>
      <c r="S27" s="149"/>
    </row>
    <row r="28" spans="1:19" ht="45" customHeight="1" x14ac:dyDescent="0.4">
      <c r="A28" s="779" t="s">
        <v>233</v>
      </c>
      <c r="B28" s="914">
        <v>12</v>
      </c>
      <c r="C28" s="135"/>
      <c r="D28" s="135"/>
      <c r="E28" s="135"/>
      <c r="F28" s="135"/>
      <c r="G28" s="135"/>
      <c r="H28" s="112"/>
      <c r="I28" s="135"/>
      <c r="J28" s="135"/>
      <c r="K28" s="135"/>
      <c r="L28" s="135"/>
      <c r="M28" s="135"/>
      <c r="N28" s="135"/>
      <c r="O28" s="50" t="s">
        <v>408</v>
      </c>
      <c r="P28" s="34">
        <v>3</v>
      </c>
      <c r="Q28" s="532"/>
      <c r="R28" s="34"/>
      <c r="S28" s="149"/>
    </row>
    <row r="29" spans="1:19" ht="45" customHeight="1" x14ac:dyDescent="0.4">
      <c r="A29" s="780"/>
      <c r="B29" s="147"/>
      <c r="C29" s="135"/>
      <c r="D29" s="135"/>
      <c r="E29" s="135"/>
      <c r="F29" s="135"/>
      <c r="G29" s="135"/>
      <c r="H29" s="112"/>
      <c r="I29" s="135"/>
      <c r="J29" s="135"/>
      <c r="K29" s="135"/>
      <c r="L29" s="135"/>
      <c r="M29" s="135"/>
      <c r="N29" s="135"/>
      <c r="O29" s="50" t="s">
        <v>409</v>
      </c>
      <c r="P29" s="34">
        <v>3</v>
      </c>
      <c r="Q29" s="532"/>
      <c r="R29" s="34"/>
      <c r="S29" s="149"/>
    </row>
    <row r="30" spans="1:19" ht="45" customHeight="1" x14ac:dyDescent="0.4">
      <c r="A30" s="780"/>
      <c r="B30" s="147"/>
      <c r="C30" s="135"/>
      <c r="D30" s="135"/>
      <c r="E30" s="135"/>
      <c r="F30" s="135"/>
      <c r="G30" s="135"/>
      <c r="H30" s="112"/>
      <c r="I30" s="135"/>
      <c r="J30" s="135"/>
      <c r="K30" s="135"/>
      <c r="L30" s="135"/>
      <c r="M30" s="135"/>
      <c r="N30" s="135"/>
      <c r="O30" s="50" t="s">
        <v>410</v>
      </c>
      <c r="P30" s="34">
        <v>3</v>
      </c>
      <c r="Q30" s="532"/>
      <c r="R30" s="34"/>
      <c r="S30" s="149"/>
    </row>
    <row r="31" spans="1:19" ht="45" customHeight="1" x14ac:dyDescent="0.4">
      <c r="A31" s="781"/>
      <c r="B31" s="474"/>
      <c r="C31" s="135"/>
      <c r="D31" s="135"/>
      <c r="E31" s="135"/>
      <c r="F31" s="135"/>
      <c r="G31" s="135"/>
      <c r="H31" s="112"/>
      <c r="I31" s="135"/>
      <c r="J31" s="135"/>
      <c r="K31" s="135"/>
      <c r="L31" s="135"/>
      <c r="M31" s="135"/>
      <c r="N31" s="135"/>
      <c r="O31" s="50" t="s">
        <v>411</v>
      </c>
      <c r="P31" s="34">
        <v>3</v>
      </c>
      <c r="Q31" s="532"/>
      <c r="R31" s="34"/>
      <c r="S31" s="149"/>
    </row>
    <row r="32" spans="1:19" ht="45" customHeight="1" x14ac:dyDescent="0.4">
      <c r="A32" s="779" t="s">
        <v>234</v>
      </c>
      <c r="B32" s="143">
        <v>8</v>
      </c>
      <c r="C32" s="135"/>
      <c r="D32" s="135"/>
      <c r="E32" s="135"/>
      <c r="F32" s="135"/>
      <c r="G32" s="135"/>
      <c r="H32" s="112"/>
      <c r="I32" s="135"/>
      <c r="J32" s="135"/>
      <c r="K32" s="135"/>
      <c r="L32" s="135"/>
      <c r="M32" s="135"/>
      <c r="N32" s="135"/>
      <c r="O32" s="50" t="s">
        <v>412</v>
      </c>
      <c r="P32" s="34">
        <v>2</v>
      </c>
      <c r="Q32" s="532"/>
      <c r="R32" s="34"/>
      <c r="S32" s="149"/>
    </row>
    <row r="33" spans="1:19" ht="45" customHeight="1" x14ac:dyDescent="0.4">
      <c r="A33" s="780"/>
      <c r="B33" s="147"/>
      <c r="C33" s="135"/>
      <c r="D33" s="135"/>
      <c r="E33" s="135"/>
      <c r="F33" s="135"/>
      <c r="G33" s="135"/>
      <c r="H33" s="112"/>
      <c r="I33" s="135"/>
      <c r="J33" s="135"/>
      <c r="K33" s="135"/>
      <c r="L33" s="135"/>
      <c r="M33" s="135"/>
      <c r="N33" s="135"/>
      <c r="O33" s="50" t="s">
        <v>413</v>
      </c>
      <c r="P33" s="34">
        <v>2</v>
      </c>
      <c r="Q33" s="532"/>
      <c r="R33" s="14"/>
      <c r="S33" s="149"/>
    </row>
    <row r="34" spans="1:19" ht="45" customHeight="1" x14ac:dyDescent="0.4">
      <c r="A34" s="780"/>
      <c r="B34" s="147"/>
      <c r="C34" s="135"/>
      <c r="D34" s="135"/>
      <c r="E34" s="135"/>
      <c r="F34" s="135"/>
      <c r="G34" s="135"/>
      <c r="H34" s="112"/>
      <c r="I34" s="135"/>
      <c r="J34" s="135"/>
      <c r="K34" s="135"/>
      <c r="L34" s="135"/>
      <c r="M34" s="135"/>
      <c r="N34" s="135"/>
      <c r="O34" s="50" t="s">
        <v>414</v>
      </c>
      <c r="P34" s="34">
        <v>2</v>
      </c>
      <c r="Q34" s="532"/>
      <c r="R34" s="14"/>
      <c r="S34" s="149"/>
    </row>
    <row r="35" spans="1:19" ht="45" customHeight="1" x14ac:dyDescent="0.4">
      <c r="A35" s="781"/>
      <c r="B35" s="474"/>
      <c r="C35" s="137"/>
      <c r="D35" s="137"/>
      <c r="E35" s="137"/>
      <c r="F35" s="137"/>
      <c r="G35" s="137"/>
      <c r="H35" s="287"/>
      <c r="I35" s="137"/>
      <c r="J35" s="137"/>
      <c r="K35" s="137"/>
      <c r="L35" s="137"/>
      <c r="M35" s="137"/>
      <c r="N35" s="137"/>
      <c r="O35" s="533" t="s">
        <v>415</v>
      </c>
      <c r="P35" s="141">
        <v>2</v>
      </c>
      <c r="Q35" s="534"/>
      <c r="R35" s="82"/>
      <c r="S35" s="149"/>
    </row>
    <row r="36" spans="1:19" ht="45" customHeight="1" x14ac:dyDescent="0.4">
      <c r="A36" s="247" t="s">
        <v>71</v>
      </c>
      <c r="B36" s="248"/>
      <c r="C36" s="286"/>
      <c r="D36" s="286"/>
      <c r="E36" s="286"/>
      <c r="F36" s="286"/>
      <c r="G36" s="286"/>
      <c r="H36" s="275"/>
      <c r="I36" s="286"/>
      <c r="J36" s="286"/>
      <c r="K36" s="286"/>
      <c r="L36" s="275"/>
      <c r="M36" s="286"/>
      <c r="N36" s="286"/>
      <c r="O36" s="286"/>
      <c r="P36" s="275"/>
      <c r="Q36" s="286"/>
      <c r="R36" s="286"/>
      <c r="S36" s="288"/>
    </row>
  </sheetData>
  <mergeCells count="37">
    <mergeCell ref="S2:S7"/>
    <mergeCell ref="C3:F3"/>
    <mergeCell ref="G3:J3"/>
    <mergeCell ref="K3:N3"/>
    <mergeCell ref="O3:R3"/>
    <mergeCell ref="C4:F4"/>
    <mergeCell ref="G4:J4"/>
    <mergeCell ref="K4:N4"/>
    <mergeCell ref="O4:R4"/>
    <mergeCell ref="C5:F5"/>
    <mergeCell ref="G5:H5"/>
    <mergeCell ref="I5:J5"/>
    <mergeCell ref="O6:P6"/>
    <mergeCell ref="K5:L5"/>
    <mergeCell ref="M5:N5"/>
    <mergeCell ref="O5:P5"/>
    <mergeCell ref="F7:F8"/>
    <mergeCell ref="C7:C8"/>
    <mergeCell ref="D7:D8"/>
    <mergeCell ref="A1:R1"/>
    <mergeCell ref="A2:R2"/>
    <mergeCell ref="A4:A5"/>
    <mergeCell ref="Q5:R5"/>
    <mergeCell ref="Q6:R6"/>
    <mergeCell ref="C6:F6"/>
    <mergeCell ref="G6:H6"/>
    <mergeCell ref="I6:J6"/>
    <mergeCell ref="K6:L6"/>
    <mergeCell ref="M6:N6"/>
    <mergeCell ref="A3:B3"/>
    <mergeCell ref="B4:B7"/>
    <mergeCell ref="A16:A20"/>
    <mergeCell ref="E7:E8"/>
    <mergeCell ref="A9:A11"/>
    <mergeCell ref="A32:A35"/>
    <mergeCell ref="A28:A31"/>
    <mergeCell ref="A12:A14"/>
  </mergeCells>
  <phoneticPr fontId="26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3D71F-11A6-4E8B-BBC3-E71F3ECB19D0}">
  <dimension ref="A1:CI37"/>
  <sheetViews>
    <sheetView zoomScale="84" zoomScaleNormal="50" workbookViewId="0">
      <pane xSplit="3" ySplit="8" topLeftCell="D9" activePane="bottomRight" state="frozen"/>
      <selection pane="topRight" activeCell="G1" sqref="G1"/>
      <selection pane="bottomLeft" activeCell="A9" sqref="A9"/>
      <selection pane="bottomRight" activeCell="D24" sqref="D24"/>
    </sheetView>
  </sheetViews>
  <sheetFormatPr baseColWidth="10" defaultColWidth="10" defaultRowHeight="24" x14ac:dyDescent="0.4"/>
  <cols>
    <col min="1" max="1" width="3.5" style="58" bestFit="1" customWidth="1"/>
    <col min="2" max="2" width="60.5" style="1" bestFit="1" customWidth="1"/>
    <col min="3" max="3" width="8" style="524" customWidth="1"/>
    <col min="4" max="4" width="63.83203125" style="1" customWidth="1"/>
    <col min="5" max="7" width="6.5" style="1" customWidth="1"/>
    <col min="8" max="8" width="65.6640625" style="1" customWidth="1"/>
    <col min="9" max="11" width="6.6640625" style="1" customWidth="1"/>
    <col min="12" max="12" width="65.6640625" style="1" customWidth="1"/>
    <col min="13" max="15" width="7.1640625" style="1" customWidth="1"/>
    <col min="16" max="16" width="57.83203125" style="1" customWidth="1"/>
    <col min="17" max="19" width="7.1640625" style="1" customWidth="1"/>
    <col min="20" max="20" width="76" style="1" customWidth="1"/>
    <col min="21" max="16384" width="10" style="1"/>
  </cols>
  <sheetData>
    <row r="1" spans="1:87" ht="27" x14ac:dyDescent="0.4">
      <c r="A1" s="814" t="s">
        <v>18</v>
      </c>
      <c r="B1" s="814"/>
      <c r="C1" s="814"/>
      <c r="D1" s="814"/>
      <c r="E1" s="814"/>
      <c r="F1" s="814"/>
      <c r="G1" s="814"/>
      <c r="H1" s="814"/>
      <c r="I1" s="814"/>
      <c r="J1" s="814"/>
      <c r="K1" s="814"/>
      <c r="L1" s="814"/>
      <c r="M1" s="814"/>
      <c r="N1" s="814"/>
      <c r="O1" s="814"/>
      <c r="P1" s="814"/>
      <c r="Q1" s="814"/>
      <c r="R1" s="814"/>
      <c r="S1" s="814"/>
    </row>
    <row r="2" spans="1:87" ht="33" x14ac:dyDescent="0.55000000000000004">
      <c r="A2" s="809" t="s">
        <v>194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09"/>
      <c r="O2" s="809"/>
      <c r="P2" s="809"/>
      <c r="Q2" s="809"/>
      <c r="R2" s="809"/>
      <c r="S2" s="810"/>
      <c r="T2" s="755" t="s">
        <v>298</v>
      </c>
    </row>
    <row r="3" spans="1:87" ht="21" customHeight="1" x14ac:dyDescent="0.4">
      <c r="A3" s="811" t="s">
        <v>73</v>
      </c>
      <c r="B3" s="811"/>
      <c r="C3" s="488"/>
      <c r="D3" s="684" t="s">
        <v>28</v>
      </c>
      <c r="E3" s="684"/>
      <c r="F3" s="684"/>
      <c r="G3" s="684"/>
      <c r="H3" s="685" t="s">
        <v>30</v>
      </c>
      <c r="I3" s="685"/>
      <c r="J3" s="685"/>
      <c r="K3" s="685"/>
      <c r="L3" s="686" t="s">
        <v>74</v>
      </c>
      <c r="M3" s="686"/>
      <c r="N3" s="686"/>
      <c r="O3" s="686"/>
      <c r="P3" s="687" t="s">
        <v>55</v>
      </c>
      <c r="Q3" s="688"/>
      <c r="R3" s="688"/>
      <c r="S3" s="689"/>
      <c r="T3" s="755"/>
    </row>
    <row r="4" spans="1:87" x14ac:dyDescent="0.4">
      <c r="A4" s="755" t="s">
        <v>75</v>
      </c>
      <c r="B4" s="755"/>
      <c r="C4" s="693" t="s">
        <v>503</v>
      </c>
      <c r="D4" s="665" t="s">
        <v>76</v>
      </c>
      <c r="E4" s="665"/>
      <c r="F4" s="665"/>
      <c r="G4" s="665"/>
      <c r="H4" s="666" t="s">
        <v>77</v>
      </c>
      <c r="I4" s="666"/>
      <c r="J4" s="666"/>
      <c r="K4" s="666"/>
      <c r="L4" s="667" t="s">
        <v>78</v>
      </c>
      <c r="M4" s="667"/>
      <c r="N4" s="667"/>
      <c r="O4" s="667"/>
      <c r="P4" s="668" t="s">
        <v>79</v>
      </c>
      <c r="Q4" s="669"/>
      <c r="R4" s="669"/>
      <c r="S4" s="670"/>
      <c r="T4" s="755"/>
    </row>
    <row r="5" spans="1:87" x14ac:dyDescent="0.4">
      <c r="A5" s="755"/>
      <c r="B5" s="755"/>
      <c r="C5" s="693"/>
      <c r="D5" s="671" t="s">
        <v>195</v>
      </c>
      <c r="E5" s="672"/>
      <c r="F5" s="672"/>
      <c r="G5" s="673"/>
      <c r="H5" s="674" t="s">
        <v>196</v>
      </c>
      <c r="I5" s="759"/>
      <c r="J5" s="759"/>
      <c r="K5" s="675"/>
      <c r="L5" s="676" t="s">
        <v>197</v>
      </c>
      <c r="M5" s="761"/>
      <c r="N5" s="761"/>
      <c r="O5" s="677"/>
      <c r="P5" s="700" t="s">
        <v>198</v>
      </c>
      <c r="Q5" s="766"/>
      <c r="R5" s="766"/>
      <c r="S5" s="701"/>
      <c r="T5" s="755"/>
    </row>
    <row r="6" spans="1:87" x14ac:dyDescent="0.4">
      <c r="A6" s="755" t="s">
        <v>80</v>
      </c>
      <c r="B6" s="755"/>
      <c r="C6" s="693"/>
      <c r="D6" s="671" t="s">
        <v>199</v>
      </c>
      <c r="E6" s="672"/>
      <c r="F6" s="672"/>
      <c r="G6" s="673"/>
      <c r="H6" s="674" t="s">
        <v>199</v>
      </c>
      <c r="I6" s="759"/>
      <c r="J6" s="759"/>
      <c r="K6" s="675"/>
      <c r="L6" s="676" t="s">
        <v>200</v>
      </c>
      <c r="M6" s="761"/>
      <c r="N6" s="761"/>
      <c r="O6" s="677"/>
      <c r="P6" s="700" t="s">
        <v>201</v>
      </c>
      <c r="Q6" s="766"/>
      <c r="R6" s="766"/>
      <c r="S6" s="701"/>
      <c r="T6" s="755"/>
    </row>
    <row r="7" spans="1:87" x14ac:dyDescent="0.4">
      <c r="A7" s="755"/>
      <c r="B7" s="755"/>
      <c r="C7" s="693"/>
      <c r="D7" s="671"/>
      <c r="E7" s="672"/>
      <c r="F7" s="672"/>
      <c r="G7" s="673"/>
      <c r="H7" s="674" t="s">
        <v>202</v>
      </c>
      <c r="I7" s="759"/>
      <c r="J7" s="759"/>
      <c r="K7" s="675"/>
      <c r="L7" s="676" t="s">
        <v>203</v>
      </c>
      <c r="M7" s="761"/>
      <c r="N7" s="761"/>
      <c r="O7" s="677"/>
      <c r="P7" s="700" t="s">
        <v>204</v>
      </c>
      <c r="Q7" s="766"/>
      <c r="R7" s="766"/>
      <c r="S7" s="701"/>
      <c r="T7" s="755"/>
    </row>
    <row r="8" spans="1:87" x14ac:dyDescent="0.4">
      <c r="A8" s="811" t="s">
        <v>24</v>
      </c>
      <c r="B8" s="811"/>
      <c r="C8" s="694"/>
      <c r="D8" s="4" t="s">
        <v>81</v>
      </c>
      <c r="E8" s="5" t="s">
        <v>82</v>
      </c>
      <c r="F8" s="4" t="s">
        <v>83</v>
      </c>
      <c r="G8" s="5" t="s">
        <v>82</v>
      </c>
      <c r="H8" s="6" t="s">
        <v>81</v>
      </c>
      <c r="I8" s="5" t="s">
        <v>82</v>
      </c>
      <c r="J8" s="6" t="s">
        <v>83</v>
      </c>
      <c r="K8" s="5" t="s">
        <v>82</v>
      </c>
      <c r="L8" s="7" t="s">
        <v>81</v>
      </c>
      <c r="M8" s="5" t="s">
        <v>82</v>
      </c>
      <c r="N8" s="7" t="s">
        <v>83</v>
      </c>
      <c r="O8" s="5" t="s">
        <v>82</v>
      </c>
      <c r="P8" s="8" t="s">
        <v>81</v>
      </c>
      <c r="Q8" s="5" t="s">
        <v>82</v>
      </c>
      <c r="R8" s="8" t="s">
        <v>83</v>
      </c>
      <c r="S8" s="5" t="s">
        <v>82</v>
      </c>
      <c r="T8" s="755"/>
    </row>
    <row r="9" spans="1:87" s="59" customFormat="1" ht="25" x14ac:dyDescent="0.4">
      <c r="A9" s="815" t="s">
        <v>140</v>
      </c>
      <c r="B9" s="816"/>
      <c r="C9" s="536"/>
      <c r="D9" s="249" t="s">
        <v>140</v>
      </c>
      <c r="E9" s="5"/>
      <c r="F9" s="4"/>
      <c r="G9" s="5"/>
      <c r="H9" s="6"/>
      <c r="I9" s="5"/>
      <c r="J9" s="6"/>
      <c r="K9" s="5"/>
      <c r="L9" s="7"/>
      <c r="M9" s="5"/>
      <c r="N9" s="7"/>
      <c r="O9" s="5"/>
      <c r="P9" s="8"/>
      <c r="Q9" s="5"/>
      <c r="R9" s="8"/>
      <c r="S9" s="5"/>
      <c r="T9" s="152" t="s">
        <v>206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</row>
    <row r="10" spans="1:87" s="59" customFormat="1" ht="21" customHeight="1" x14ac:dyDescent="0.4">
      <c r="A10" s="9">
        <v>1</v>
      </c>
      <c r="B10" s="250" t="s">
        <v>205</v>
      </c>
      <c r="C10" s="537">
        <v>16</v>
      </c>
      <c r="D10" s="259" t="s">
        <v>416</v>
      </c>
      <c r="E10" s="550">
        <v>16</v>
      </c>
      <c r="F10" s="144"/>
      <c r="G10" s="2"/>
      <c r="H10" s="6"/>
      <c r="I10" s="5"/>
      <c r="J10" s="6"/>
      <c r="K10" s="5"/>
      <c r="L10" s="7"/>
      <c r="M10" s="5"/>
      <c r="N10" s="7"/>
      <c r="O10" s="5"/>
      <c r="P10" s="8"/>
      <c r="Q10" s="5"/>
      <c r="R10" s="8"/>
      <c r="S10" s="5"/>
      <c r="T10" s="152" t="s">
        <v>208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</row>
    <row r="11" spans="1:87" s="59" customFormat="1" ht="21" customHeight="1" x14ac:dyDescent="0.4">
      <c r="A11" s="9">
        <v>2</v>
      </c>
      <c r="B11" s="251" t="s">
        <v>207</v>
      </c>
      <c r="C11" s="915">
        <v>10</v>
      </c>
      <c r="D11" s="259" t="s">
        <v>416</v>
      </c>
      <c r="E11" s="58">
        <v>10</v>
      </c>
      <c r="F11" s="144"/>
      <c r="G11" s="2"/>
      <c r="H11" s="6"/>
      <c r="I11" s="5"/>
      <c r="J11" s="6"/>
      <c r="K11" s="5"/>
      <c r="L11" s="7"/>
      <c r="M11" s="5"/>
      <c r="N11" s="7"/>
      <c r="O11" s="5"/>
      <c r="P11" s="8"/>
      <c r="Q11" s="5"/>
      <c r="R11" s="8"/>
      <c r="S11" s="5"/>
      <c r="T11" s="152" t="s">
        <v>223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</row>
    <row r="12" spans="1:87" s="60" customFormat="1" ht="21" customHeight="1" x14ac:dyDescent="0.4">
      <c r="A12" s="812" t="s">
        <v>142</v>
      </c>
      <c r="B12" s="813"/>
      <c r="C12" s="538"/>
      <c r="D12" s="2"/>
      <c r="E12" s="9"/>
      <c r="F12" s="2"/>
      <c r="G12" s="2"/>
      <c r="H12" s="812" t="s">
        <v>142</v>
      </c>
      <c r="I12" s="813"/>
      <c r="J12" s="6"/>
      <c r="K12" s="2"/>
      <c r="L12" s="7"/>
      <c r="M12" s="5"/>
      <c r="N12" s="7"/>
      <c r="O12" s="5"/>
      <c r="P12" s="8"/>
      <c r="Q12" s="5"/>
      <c r="R12" s="8"/>
      <c r="S12" s="5"/>
      <c r="T12" s="152" t="s">
        <v>219</v>
      </c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</row>
    <row r="13" spans="1:87" s="60" customFormat="1" ht="21" customHeight="1" x14ac:dyDescent="0.4">
      <c r="A13" s="9">
        <v>1</v>
      </c>
      <c r="B13" s="252" t="s">
        <v>34</v>
      </c>
      <c r="C13" s="537">
        <v>4</v>
      </c>
      <c r="D13" s="166"/>
      <c r="E13" s="9"/>
      <c r="F13" s="2"/>
      <c r="G13" s="2"/>
      <c r="H13" s="260" t="s">
        <v>417</v>
      </c>
      <c r="I13" s="550">
        <v>4</v>
      </c>
      <c r="J13" s="6"/>
      <c r="K13" s="2"/>
      <c r="L13" s="7"/>
      <c r="M13" s="5"/>
      <c r="N13" s="7"/>
      <c r="O13" s="5"/>
      <c r="P13" s="8"/>
      <c r="Q13" s="5"/>
      <c r="R13" s="8"/>
      <c r="S13" s="5"/>
      <c r="T13" s="152" t="s">
        <v>220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</row>
    <row r="14" spans="1:87" s="60" customFormat="1" ht="21" customHeight="1" x14ac:dyDescent="0.4">
      <c r="A14" s="9">
        <v>2</v>
      </c>
      <c r="B14" s="253" t="s">
        <v>209</v>
      </c>
      <c r="C14" s="539">
        <v>3</v>
      </c>
      <c r="D14" s="61"/>
      <c r="E14" s="12"/>
      <c r="F14" s="62"/>
      <c r="G14" s="62"/>
      <c r="H14" s="260" t="s">
        <v>417</v>
      </c>
      <c r="I14" s="551">
        <v>3</v>
      </c>
      <c r="J14" s="6"/>
      <c r="K14" s="62"/>
      <c r="L14" s="7"/>
      <c r="M14" s="5"/>
      <c r="N14" s="7"/>
      <c r="O14" s="5"/>
      <c r="P14" s="8"/>
      <c r="Q14" s="5"/>
      <c r="R14" s="8"/>
      <c r="S14" s="5"/>
      <c r="T14" s="152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</row>
    <row r="15" spans="1:87" s="60" customFormat="1" ht="21" customHeight="1" x14ac:dyDescent="0.4">
      <c r="A15" s="164">
        <v>3</v>
      </c>
      <c r="B15" s="254" t="s">
        <v>210</v>
      </c>
      <c r="C15" s="540">
        <v>3</v>
      </c>
      <c r="D15" s="164"/>
      <c r="E15" s="63"/>
      <c r="F15" s="164"/>
      <c r="G15" s="164"/>
      <c r="H15" s="260" t="s">
        <v>417</v>
      </c>
      <c r="I15" s="258">
        <v>3</v>
      </c>
      <c r="J15" s="6"/>
      <c r="K15" s="61"/>
      <c r="L15" s="7"/>
      <c r="M15" s="5"/>
      <c r="N15" s="7"/>
      <c r="O15" s="5"/>
      <c r="P15" s="8"/>
      <c r="Q15" s="5"/>
      <c r="R15" s="8"/>
      <c r="S15" s="5"/>
      <c r="T15" s="12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</row>
    <row r="16" spans="1:87" s="60" customFormat="1" ht="21" customHeight="1" x14ac:dyDescent="0.4">
      <c r="A16" s="164"/>
      <c r="B16" s="254"/>
      <c r="C16" s="540">
        <v>1</v>
      </c>
      <c r="D16" s="168"/>
      <c r="E16" s="63"/>
      <c r="F16" s="168"/>
      <c r="G16" s="168"/>
      <c r="H16" s="416" t="s">
        <v>486</v>
      </c>
      <c r="I16" s="258">
        <v>1</v>
      </c>
      <c r="J16" s="6"/>
      <c r="K16" s="61"/>
      <c r="L16" s="7"/>
      <c r="M16" s="5"/>
      <c r="N16" s="7"/>
      <c r="O16" s="5"/>
      <c r="P16" s="8"/>
      <c r="Q16" s="5"/>
      <c r="R16" s="8"/>
      <c r="S16" s="5"/>
      <c r="T16" s="12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</row>
    <row r="17" spans="1:87" s="60" customFormat="1" ht="21" customHeight="1" x14ac:dyDescent="0.4">
      <c r="A17" s="164">
        <v>4</v>
      </c>
      <c r="B17" s="254" t="s">
        <v>211</v>
      </c>
      <c r="C17" s="540">
        <v>4</v>
      </c>
      <c r="D17" s="61"/>
      <c r="E17" s="12"/>
      <c r="F17" s="61"/>
      <c r="G17" s="61"/>
      <c r="H17" s="260" t="s">
        <v>417</v>
      </c>
      <c r="I17" s="258">
        <v>4</v>
      </c>
      <c r="J17" s="6"/>
      <c r="K17" s="61"/>
      <c r="L17" s="7"/>
      <c r="M17" s="5"/>
      <c r="N17" s="7"/>
      <c r="O17" s="5"/>
      <c r="P17" s="8"/>
      <c r="Q17" s="5"/>
      <c r="R17" s="8"/>
      <c r="S17" s="5"/>
      <c r="T17" s="12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</row>
    <row r="18" spans="1:87" s="60" customFormat="1" ht="21" customHeight="1" x14ac:dyDescent="0.4">
      <c r="A18" s="168"/>
      <c r="B18" s="417"/>
      <c r="C18" s="541">
        <v>1</v>
      </c>
      <c r="D18" s="61"/>
      <c r="E18" s="12"/>
      <c r="F18" s="61"/>
      <c r="G18" s="61"/>
      <c r="H18" s="416" t="s">
        <v>486</v>
      </c>
      <c r="I18" s="552">
        <v>1</v>
      </c>
      <c r="J18" s="377"/>
      <c r="K18" s="61"/>
      <c r="L18" s="381"/>
      <c r="M18" s="408"/>
      <c r="N18" s="7"/>
      <c r="O18" s="408"/>
      <c r="P18" s="8"/>
      <c r="Q18" s="5"/>
      <c r="R18" s="8"/>
      <c r="S18" s="5"/>
      <c r="T18" s="12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</row>
    <row r="19" spans="1:87" s="64" customFormat="1" ht="21" customHeight="1" x14ac:dyDescent="0.4">
      <c r="A19" s="817" t="s">
        <v>144</v>
      </c>
      <c r="B19" s="818"/>
      <c r="C19" s="542"/>
      <c r="D19" s="11"/>
      <c r="E19" s="12"/>
      <c r="F19" s="11"/>
      <c r="G19" s="11"/>
      <c r="H19" s="11"/>
      <c r="I19" s="71"/>
      <c r="J19" s="11"/>
      <c r="K19" s="11"/>
      <c r="L19" s="261" t="s">
        <v>144</v>
      </c>
      <c r="M19" s="61"/>
      <c r="N19" s="7"/>
      <c r="O19" s="11"/>
      <c r="P19" s="8"/>
      <c r="Q19" s="5"/>
      <c r="R19" s="8"/>
      <c r="S19" s="5"/>
      <c r="T19" s="12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</row>
    <row r="20" spans="1:87" s="64" customFormat="1" ht="21" customHeight="1" x14ac:dyDescent="0.4">
      <c r="A20" s="9">
        <v>1</v>
      </c>
      <c r="B20" s="255" t="s">
        <v>212</v>
      </c>
      <c r="C20" s="916">
        <v>4</v>
      </c>
      <c r="D20" s="11"/>
      <c r="E20" s="12"/>
      <c r="F20" s="11"/>
      <c r="G20" s="11"/>
      <c r="H20" s="11"/>
      <c r="I20" s="12"/>
      <c r="J20" s="11"/>
      <c r="K20" s="11"/>
      <c r="L20" s="262" t="s">
        <v>417</v>
      </c>
      <c r="M20" s="554">
        <v>4</v>
      </c>
      <c r="N20" s="7"/>
      <c r="O20" s="11"/>
      <c r="P20" s="8"/>
      <c r="Q20" s="5"/>
      <c r="R20" s="8"/>
      <c r="S20" s="5"/>
      <c r="T20" s="12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</row>
    <row r="21" spans="1:87" s="64" customFormat="1" ht="21" customHeight="1" x14ac:dyDescent="0.4">
      <c r="A21" s="9"/>
      <c r="B21" s="255"/>
      <c r="C21" s="916">
        <v>2</v>
      </c>
      <c r="D21" s="11"/>
      <c r="E21" s="12"/>
      <c r="F21" s="11"/>
      <c r="G21" s="11"/>
      <c r="H21" s="11"/>
      <c r="I21" s="12"/>
      <c r="J21" s="11"/>
      <c r="K21" s="11"/>
      <c r="L21" s="434" t="s">
        <v>486</v>
      </c>
      <c r="M21" s="554">
        <v>2</v>
      </c>
      <c r="N21" s="7"/>
      <c r="O21" s="11"/>
      <c r="P21" s="8"/>
      <c r="Q21" s="5"/>
      <c r="R21" s="8"/>
      <c r="S21" s="5"/>
      <c r="T21" s="12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</row>
    <row r="22" spans="1:87" s="64" customFormat="1" ht="21" customHeight="1" x14ac:dyDescent="0.4">
      <c r="A22" s="9">
        <v>2</v>
      </c>
      <c r="B22" s="256" t="s">
        <v>213</v>
      </c>
      <c r="C22" s="917">
        <v>3</v>
      </c>
      <c r="D22" s="11"/>
      <c r="E22" s="12"/>
      <c r="F22" s="11"/>
      <c r="G22" s="11"/>
      <c r="H22" s="11"/>
      <c r="I22" s="12"/>
      <c r="J22" s="11"/>
      <c r="K22" s="11"/>
      <c r="L22" s="262" t="s">
        <v>417</v>
      </c>
      <c r="M22" s="555">
        <v>3</v>
      </c>
      <c r="N22" s="7"/>
      <c r="O22" s="11"/>
      <c r="P22" s="8"/>
      <c r="Q22" s="5"/>
      <c r="R22" s="8"/>
      <c r="S22" s="5"/>
      <c r="T22" s="12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</row>
    <row r="23" spans="1:87" s="64" customFormat="1" ht="21" customHeight="1" x14ac:dyDescent="0.4">
      <c r="A23" s="9"/>
      <c r="B23" s="256"/>
      <c r="C23" s="917">
        <v>1</v>
      </c>
      <c r="D23" s="11"/>
      <c r="E23" s="12"/>
      <c r="F23" s="11"/>
      <c r="G23" s="11"/>
      <c r="H23" s="11"/>
      <c r="I23" s="12"/>
      <c r="J23" s="11"/>
      <c r="K23" s="11"/>
      <c r="L23" s="434" t="s">
        <v>486</v>
      </c>
      <c r="M23" s="555">
        <v>1</v>
      </c>
      <c r="N23" s="7"/>
      <c r="O23" s="11"/>
      <c r="P23" s="8"/>
      <c r="Q23" s="5"/>
      <c r="R23" s="8"/>
      <c r="S23" s="5"/>
      <c r="T23" s="12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</row>
    <row r="24" spans="1:87" s="64" customFormat="1" ht="21" customHeight="1" x14ac:dyDescent="0.4">
      <c r="A24" s="9">
        <v>3</v>
      </c>
      <c r="B24" s="257" t="s">
        <v>214</v>
      </c>
      <c r="C24" s="544">
        <v>4</v>
      </c>
      <c r="D24" s="11"/>
      <c r="E24" s="12"/>
      <c r="F24" s="11"/>
      <c r="G24" s="11"/>
      <c r="H24" s="11"/>
      <c r="I24" s="12"/>
      <c r="J24" s="11"/>
      <c r="K24" s="11"/>
      <c r="L24" s="262" t="s">
        <v>417</v>
      </c>
      <c r="M24" s="556">
        <v>4</v>
      </c>
      <c r="N24" s="7"/>
      <c r="O24" s="11"/>
      <c r="P24" s="8"/>
      <c r="Q24" s="5"/>
      <c r="R24" s="8"/>
      <c r="S24" s="5"/>
      <c r="T24" s="12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</row>
    <row r="25" spans="1:87" s="64" customFormat="1" ht="21" customHeight="1" x14ac:dyDescent="0.4">
      <c r="A25" s="10">
        <v>4</v>
      </c>
      <c r="B25" s="553" t="s">
        <v>215</v>
      </c>
      <c r="C25" s="543">
        <v>4</v>
      </c>
      <c r="D25" s="11"/>
      <c r="E25" s="12"/>
      <c r="F25" s="11"/>
      <c r="G25" s="11"/>
      <c r="H25" s="11"/>
      <c r="I25" s="12"/>
      <c r="J25" s="11"/>
      <c r="K25" s="11"/>
      <c r="L25" s="262" t="s">
        <v>417</v>
      </c>
      <c r="M25" s="554">
        <v>4</v>
      </c>
      <c r="N25" s="7"/>
      <c r="O25" s="11"/>
      <c r="P25" s="8"/>
      <c r="Q25" s="5"/>
      <c r="R25" s="8"/>
      <c r="S25" s="5"/>
      <c r="T25" s="12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</row>
    <row r="26" spans="1:87" s="64" customFormat="1" ht="21" customHeight="1" x14ac:dyDescent="0.4">
      <c r="A26" s="10">
        <v>5</v>
      </c>
      <c r="B26" s="12" t="s">
        <v>216</v>
      </c>
      <c r="C26" s="477">
        <v>6</v>
      </c>
      <c r="D26" s="11"/>
      <c r="E26" s="12"/>
      <c r="F26" s="11"/>
      <c r="G26" s="11"/>
      <c r="H26" s="11"/>
      <c r="I26" s="12"/>
      <c r="J26" s="11"/>
      <c r="K26" s="11"/>
      <c r="L26" s="262" t="s">
        <v>417</v>
      </c>
      <c r="M26" s="557">
        <v>6</v>
      </c>
      <c r="N26" s="7"/>
      <c r="O26" s="11"/>
      <c r="P26" s="8"/>
      <c r="Q26" s="5"/>
      <c r="R26" s="8"/>
      <c r="S26" s="5"/>
      <c r="T26" s="12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</row>
    <row r="27" spans="1:87" s="64" customFormat="1" ht="21" customHeight="1" x14ac:dyDescent="0.4">
      <c r="A27" s="10">
        <v>6</v>
      </c>
      <c r="B27" s="12" t="s">
        <v>217</v>
      </c>
      <c r="C27" s="477">
        <v>2</v>
      </c>
      <c r="D27" s="11"/>
      <c r="E27" s="12"/>
      <c r="F27" s="11"/>
      <c r="G27" s="11"/>
      <c r="H27" s="11"/>
      <c r="I27" s="12"/>
      <c r="J27" s="11"/>
      <c r="K27" s="11"/>
      <c r="L27" s="262" t="s">
        <v>417</v>
      </c>
      <c r="M27" s="557">
        <v>2</v>
      </c>
      <c r="N27" s="7"/>
      <c r="O27" s="11"/>
      <c r="P27" s="8"/>
      <c r="Q27" s="5"/>
      <c r="R27" s="8"/>
      <c r="S27" s="5"/>
      <c r="T27" s="12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</row>
    <row r="28" spans="1:87" s="64" customFormat="1" ht="21" customHeight="1" x14ac:dyDescent="0.4">
      <c r="A28" s="10"/>
      <c r="B28" s="12"/>
      <c r="C28" s="477">
        <v>2</v>
      </c>
      <c r="D28" s="11"/>
      <c r="E28" s="12"/>
      <c r="F28" s="11"/>
      <c r="G28" s="11"/>
      <c r="H28" s="11"/>
      <c r="I28" s="12"/>
      <c r="J28" s="11"/>
      <c r="K28" s="11"/>
      <c r="L28" s="434" t="s">
        <v>486</v>
      </c>
      <c r="M28" s="557">
        <v>2</v>
      </c>
      <c r="N28" s="381"/>
      <c r="O28" s="11"/>
      <c r="P28" s="382"/>
      <c r="Q28" s="5"/>
      <c r="R28" s="8"/>
      <c r="S28" s="5"/>
      <c r="T28" s="12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</row>
    <row r="29" spans="1:87" s="66" customFormat="1" ht="21" customHeight="1" x14ac:dyDescent="0.4">
      <c r="A29" s="815" t="s">
        <v>146</v>
      </c>
      <c r="B29" s="816"/>
      <c r="C29" s="545"/>
      <c r="D29" s="11"/>
      <c r="E29" s="12"/>
      <c r="F29" s="11"/>
      <c r="G29" s="11"/>
      <c r="H29" s="11"/>
      <c r="I29" s="12"/>
      <c r="J29" s="11"/>
      <c r="K29" s="11"/>
      <c r="L29" s="11"/>
      <c r="M29" s="71"/>
      <c r="N29" s="11"/>
      <c r="O29" s="11"/>
      <c r="P29" s="174" t="s">
        <v>146</v>
      </c>
      <c r="Q29" s="5"/>
      <c r="R29" s="8"/>
      <c r="S29" s="12"/>
      <c r="T29" s="12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</row>
    <row r="30" spans="1:87" s="66" customFormat="1" ht="30" x14ac:dyDescent="0.4">
      <c r="A30" s="418">
        <v>1</v>
      </c>
      <c r="B30" s="420" t="s">
        <v>218</v>
      </c>
      <c r="C30" s="546">
        <v>18</v>
      </c>
      <c r="D30" s="11"/>
      <c r="E30" s="12"/>
      <c r="F30" s="11"/>
      <c r="G30" s="11"/>
      <c r="H30" s="11"/>
      <c r="I30" s="12"/>
      <c r="J30" s="11"/>
      <c r="K30" s="11"/>
      <c r="L30" s="11"/>
      <c r="M30" s="12"/>
      <c r="N30" s="11"/>
      <c r="O30" s="11"/>
      <c r="P30" s="263" t="s">
        <v>418</v>
      </c>
      <c r="Q30" s="10">
        <v>9</v>
      </c>
      <c r="R30" s="8"/>
      <c r="S30" s="12"/>
      <c r="T30" s="12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</row>
    <row r="31" spans="1:87" s="66" customFormat="1" ht="30" x14ac:dyDescent="0.4">
      <c r="A31" s="422"/>
      <c r="B31" s="423"/>
      <c r="C31" s="547">
        <v>4</v>
      </c>
      <c r="D31" s="11"/>
      <c r="E31" s="12"/>
      <c r="F31" s="11"/>
      <c r="G31" s="11"/>
      <c r="H31" s="11"/>
      <c r="I31" s="12"/>
      <c r="J31" s="11"/>
      <c r="K31" s="11"/>
      <c r="L31" s="11"/>
      <c r="M31" s="12"/>
      <c r="N31" s="11"/>
      <c r="O31" s="11"/>
      <c r="P31" s="434" t="s">
        <v>486</v>
      </c>
      <c r="Q31" s="10">
        <v>5</v>
      </c>
      <c r="R31" s="8"/>
      <c r="S31" s="12"/>
      <c r="T31" s="12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</row>
    <row r="32" spans="1:87" s="66" customFormat="1" ht="30" x14ac:dyDescent="0.4">
      <c r="A32" s="419"/>
      <c r="B32" s="421"/>
      <c r="C32" s="547"/>
      <c r="D32" s="11"/>
      <c r="E32" s="12"/>
      <c r="F32" s="11"/>
      <c r="G32" s="11"/>
      <c r="H32" s="11"/>
      <c r="I32" s="12"/>
      <c r="J32" s="11"/>
      <c r="K32" s="11"/>
      <c r="L32" s="11"/>
      <c r="M32" s="12"/>
      <c r="N32" s="11"/>
      <c r="O32" s="11"/>
      <c r="P32" s="263" t="s">
        <v>419</v>
      </c>
      <c r="Q32" s="10">
        <v>9</v>
      </c>
      <c r="R32" s="8"/>
      <c r="S32" s="12"/>
      <c r="T32" s="12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</row>
    <row r="33" spans="1:87" s="66" customFormat="1" ht="30" x14ac:dyDescent="0.4">
      <c r="A33" s="65">
        <v>2</v>
      </c>
      <c r="B33" s="67" t="s">
        <v>221</v>
      </c>
      <c r="C33" s="548">
        <v>11</v>
      </c>
      <c r="D33" s="11"/>
      <c r="E33" s="12"/>
      <c r="F33" s="11"/>
      <c r="G33" s="11"/>
      <c r="H33" s="11"/>
      <c r="I33" s="12"/>
      <c r="J33" s="11"/>
      <c r="K33" s="11"/>
      <c r="L33" s="11"/>
      <c r="M33" s="12"/>
      <c r="N33" s="11"/>
      <c r="O33" s="11"/>
      <c r="P33" s="263" t="s">
        <v>418</v>
      </c>
      <c r="Q33" s="10">
        <v>11</v>
      </c>
      <c r="R33" s="8"/>
      <c r="S33" s="12"/>
      <c r="T33" s="12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</row>
    <row r="34" spans="1:87" s="66" customFormat="1" ht="30" x14ac:dyDescent="0.4">
      <c r="A34" s="65"/>
      <c r="B34" s="67"/>
      <c r="C34" s="548">
        <v>5</v>
      </c>
      <c r="D34" s="11"/>
      <c r="E34" s="12"/>
      <c r="F34" s="11"/>
      <c r="G34" s="11"/>
      <c r="H34" s="11"/>
      <c r="I34" s="12"/>
      <c r="J34" s="11"/>
      <c r="K34" s="11"/>
      <c r="L34" s="11"/>
      <c r="M34" s="12"/>
      <c r="N34" s="11"/>
      <c r="O34" s="11"/>
      <c r="P34" s="434" t="s">
        <v>486</v>
      </c>
      <c r="Q34" s="10">
        <v>5</v>
      </c>
      <c r="R34" s="8"/>
      <c r="S34" s="12"/>
      <c r="T34" s="12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</row>
    <row r="35" spans="1:87" s="66" customFormat="1" ht="29.25" customHeight="1" x14ac:dyDescent="0.4">
      <c r="A35" s="65">
        <v>3</v>
      </c>
      <c r="B35" s="68" t="s">
        <v>222</v>
      </c>
      <c r="C35" s="478">
        <v>10</v>
      </c>
      <c r="D35" s="11"/>
      <c r="E35" s="12"/>
      <c r="F35" s="11"/>
      <c r="G35" s="11"/>
      <c r="H35" s="11"/>
      <c r="I35" s="12"/>
      <c r="J35" s="11"/>
      <c r="K35" s="11"/>
      <c r="L35" s="11"/>
      <c r="M35" s="12"/>
      <c r="N35" s="11"/>
      <c r="O35" s="11"/>
      <c r="P35" s="263" t="s">
        <v>420</v>
      </c>
      <c r="Q35" s="10">
        <v>10</v>
      </c>
      <c r="R35" s="8"/>
      <c r="S35" s="12"/>
      <c r="T35" s="12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</row>
    <row r="36" spans="1:87" s="69" customFormat="1" ht="21" customHeight="1" x14ac:dyDescent="0.4">
      <c r="A36" s="807" t="s">
        <v>71</v>
      </c>
      <c r="B36" s="808"/>
      <c r="C36" s="549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90"/>
      <c r="S36" s="289"/>
      <c r="T36" s="291"/>
    </row>
    <row r="37" spans="1:87" x14ac:dyDescent="0.4">
      <c r="S37" s="74"/>
    </row>
  </sheetData>
  <mergeCells count="34">
    <mergeCell ref="T2:T8"/>
    <mergeCell ref="D3:G3"/>
    <mergeCell ref="H3:K3"/>
    <mergeCell ref="L3:O3"/>
    <mergeCell ref="P3:S3"/>
    <mergeCell ref="D4:G4"/>
    <mergeCell ref="H4:K4"/>
    <mergeCell ref="L4:O4"/>
    <mergeCell ref="P4:S4"/>
    <mergeCell ref="D5:G5"/>
    <mergeCell ref="H5:K5"/>
    <mergeCell ref="L5:O5"/>
    <mergeCell ref="P5:S5"/>
    <mergeCell ref="P6:S6"/>
    <mergeCell ref="A1:S1"/>
    <mergeCell ref="A9:B9"/>
    <mergeCell ref="A12:B12"/>
    <mergeCell ref="A19:B19"/>
    <mergeCell ref="A29:B29"/>
    <mergeCell ref="C4:C8"/>
    <mergeCell ref="L6:O6"/>
    <mergeCell ref="A36:B36"/>
    <mergeCell ref="A2:S2"/>
    <mergeCell ref="A3:B3"/>
    <mergeCell ref="A4:B5"/>
    <mergeCell ref="A6:B7"/>
    <mergeCell ref="A8:B8"/>
    <mergeCell ref="L7:O7"/>
    <mergeCell ref="P7:S7"/>
    <mergeCell ref="H12:I12"/>
    <mergeCell ref="D7:G7"/>
    <mergeCell ref="H7:K7"/>
    <mergeCell ref="D6:G6"/>
    <mergeCell ref="H6:K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27207-585A-47D1-8140-B5A7D04EBEAC}">
  <dimension ref="A1:T53"/>
  <sheetViews>
    <sheetView zoomScale="75" zoomScaleNormal="50" workbookViewId="0">
      <pane xSplit="2" ySplit="7" topLeftCell="C8" activePane="bottomRight" state="frozen"/>
      <selection pane="topRight" activeCell="F1" sqref="F1"/>
      <selection pane="bottomLeft" activeCell="A8" sqref="A8"/>
      <selection pane="bottomRight" activeCell="E17" sqref="E17"/>
    </sheetView>
  </sheetViews>
  <sheetFormatPr baseColWidth="10" defaultColWidth="10.1640625" defaultRowHeight="24" x14ac:dyDescent="0.4"/>
  <cols>
    <col min="1" max="1" width="58.83203125" style="1" customWidth="1"/>
    <col min="2" max="2" width="8.1640625" style="524" customWidth="1"/>
    <col min="3" max="3" width="78.5" style="1" customWidth="1"/>
    <col min="4" max="6" width="10" style="1" customWidth="1"/>
    <col min="7" max="7" width="83.5" style="1" customWidth="1"/>
    <col min="8" max="10" width="10.5" style="1" customWidth="1"/>
    <col min="11" max="11" width="80.1640625" style="1" customWidth="1"/>
    <col min="12" max="14" width="11.5" style="1" customWidth="1"/>
    <col min="15" max="15" width="129.33203125" style="1" customWidth="1"/>
    <col min="16" max="18" width="10.83203125" style="1" customWidth="1"/>
    <col min="19" max="19" width="135.1640625" style="1" customWidth="1"/>
    <col min="20" max="249" width="10.1640625" style="1"/>
    <col min="250" max="250" width="58.83203125" style="1" customWidth="1"/>
    <col min="251" max="251" width="9.33203125" style="1" customWidth="1"/>
    <col min="252" max="252" width="38.33203125" style="1" customWidth="1"/>
    <col min="253" max="254" width="9.33203125" style="1" customWidth="1"/>
    <col min="255" max="255" width="10.83203125" style="1" customWidth="1"/>
    <col min="256" max="256" width="33.5" style="1" customWidth="1"/>
    <col min="257" max="257" width="15.83203125" style="1" customWidth="1"/>
    <col min="258" max="258" width="9.33203125" style="1" customWidth="1"/>
    <col min="259" max="259" width="16.6640625" style="1" customWidth="1"/>
    <col min="260" max="260" width="49.5" style="1" customWidth="1"/>
    <col min="261" max="261" width="13.33203125" style="1" customWidth="1"/>
    <col min="262" max="262" width="13.1640625" style="1" customWidth="1"/>
    <col min="263" max="263" width="13.33203125" style="1" customWidth="1"/>
    <col min="264" max="264" width="31.5" style="1" customWidth="1"/>
    <col min="265" max="267" width="10.83203125" style="1" customWidth="1"/>
    <col min="268" max="268" width="81.33203125" style="1" customWidth="1"/>
    <col min="269" max="505" width="10.1640625" style="1"/>
    <col min="506" max="506" width="58.83203125" style="1" customWidth="1"/>
    <col min="507" max="507" width="9.33203125" style="1" customWidth="1"/>
    <col min="508" max="508" width="38.33203125" style="1" customWidth="1"/>
    <col min="509" max="510" width="9.33203125" style="1" customWidth="1"/>
    <col min="511" max="511" width="10.83203125" style="1" customWidth="1"/>
    <col min="512" max="512" width="33.5" style="1" customWidth="1"/>
    <col min="513" max="513" width="15.83203125" style="1" customWidth="1"/>
    <col min="514" max="514" width="9.33203125" style="1" customWidth="1"/>
    <col min="515" max="515" width="16.6640625" style="1" customWidth="1"/>
    <col min="516" max="516" width="49.5" style="1" customWidth="1"/>
    <col min="517" max="517" width="13.33203125" style="1" customWidth="1"/>
    <col min="518" max="518" width="13.1640625" style="1" customWidth="1"/>
    <col min="519" max="519" width="13.33203125" style="1" customWidth="1"/>
    <col min="520" max="520" width="31.5" style="1" customWidth="1"/>
    <col min="521" max="523" width="10.83203125" style="1" customWidth="1"/>
    <col min="524" max="524" width="81.33203125" style="1" customWidth="1"/>
    <col min="525" max="761" width="10.1640625" style="1"/>
    <col min="762" max="762" width="58.83203125" style="1" customWidth="1"/>
    <col min="763" max="763" width="9.33203125" style="1" customWidth="1"/>
    <col min="764" max="764" width="38.33203125" style="1" customWidth="1"/>
    <col min="765" max="766" width="9.33203125" style="1" customWidth="1"/>
    <col min="767" max="767" width="10.83203125" style="1" customWidth="1"/>
    <col min="768" max="768" width="33.5" style="1" customWidth="1"/>
    <col min="769" max="769" width="15.83203125" style="1" customWidth="1"/>
    <col min="770" max="770" width="9.33203125" style="1" customWidth="1"/>
    <col min="771" max="771" width="16.6640625" style="1" customWidth="1"/>
    <col min="772" max="772" width="49.5" style="1" customWidth="1"/>
    <col min="773" max="773" width="13.33203125" style="1" customWidth="1"/>
    <col min="774" max="774" width="13.1640625" style="1" customWidth="1"/>
    <col min="775" max="775" width="13.33203125" style="1" customWidth="1"/>
    <col min="776" max="776" width="31.5" style="1" customWidth="1"/>
    <col min="777" max="779" width="10.83203125" style="1" customWidth="1"/>
    <col min="780" max="780" width="81.33203125" style="1" customWidth="1"/>
    <col min="781" max="1017" width="10.1640625" style="1"/>
    <col min="1018" max="1018" width="58.83203125" style="1" customWidth="1"/>
    <col min="1019" max="1019" width="9.33203125" style="1" customWidth="1"/>
    <col min="1020" max="1020" width="38.33203125" style="1" customWidth="1"/>
    <col min="1021" max="1022" width="9.33203125" style="1" customWidth="1"/>
    <col min="1023" max="1023" width="10.83203125" style="1" customWidth="1"/>
    <col min="1024" max="1024" width="33.5" style="1" customWidth="1"/>
    <col min="1025" max="1025" width="15.83203125" style="1" customWidth="1"/>
    <col min="1026" max="1026" width="9.33203125" style="1" customWidth="1"/>
    <col min="1027" max="1027" width="16.6640625" style="1" customWidth="1"/>
    <col min="1028" max="1028" width="49.5" style="1" customWidth="1"/>
    <col min="1029" max="1029" width="13.33203125" style="1" customWidth="1"/>
    <col min="1030" max="1030" width="13.1640625" style="1" customWidth="1"/>
    <col min="1031" max="1031" width="13.33203125" style="1" customWidth="1"/>
    <col min="1032" max="1032" width="31.5" style="1" customWidth="1"/>
    <col min="1033" max="1035" width="10.83203125" style="1" customWidth="1"/>
    <col min="1036" max="1036" width="81.33203125" style="1" customWidth="1"/>
    <col min="1037" max="1273" width="10.1640625" style="1"/>
    <col min="1274" max="1274" width="58.83203125" style="1" customWidth="1"/>
    <col min="1275" max="1275" width="9.33203125" style="1" customWidth="1"/>
    <col min="1276" max="1276" width="38.33203125" style="1" customWidth="1"/>
    <col min="1277" max="1278" width="9.33203125" style="1" customWidth="1"/>
    <col min="1279" max="1279" width="10.83203125" style="1" customWidth="1"/>
    <col min="1280" max="1280" width="33.5" style="1" customWidth="1"/>
    <col min="1281" max="1281" width="15.83203125" style="1" customWidth="1"/>
    <col min="1282" max="1282" width="9.33203125" style="1" customWidth="1"/>
    <col min="1283" max="1283" width="16.6640625" style="1" customWidth="1"/>
    <col min="1284" max="1284" width="49.5" style="1" customWidth="1"/>
    <col min="1285" max="1285" width="13.33203125" style="1" customWidth="1"/>
    <col min="1286" max="1286" width="13.1640625" style="1" customWidth="1"/>
    <col min="1287" max="1287" width="13.33203125" style="1" customWidth="1"/>
    <col min="1288" max="1288" width="31.5" style="1" customWidth="1"/>
    <col min="1289" max="1291" width="10.83203125" style="1" customWidth="1"/>
    <col min="1292" max="1292" width="81.33203125" style="1" customWidth="1"/>
    <col min="1293" max="1529" width="10.1640625" style="1"/>
    <col min="1530" max="1530" width="58.83203125" style="1" customWidth="1"/>
    <col min="1531" max="1531" width="9.33203125" style="1" customWidth="1"/>
    <col min="1532" max="1532" width="38.33203125" style="1" customWidth="1"/>
    <col min="1533" max="1534" width="9.33203125" style="1" customWidth="1"/>
    <col min="1535" max="1535" width="10.83203125" style="1" customWidth="1"/>
    <col min="1536" max="1536" width="33.5" style="1" customWidth="1"/>
    <col min="1537" max="1537" width="15.83203125" style="1" customWidth="1"/>
    <col min="1538" max="1538" width="9.33203125" style="1" customWidth="1"/>
    <col min="1539" max="1539" width="16.6640625" style="1" customWidth="1"/>
    <col min="1540" max="1540" width="49.5" style="1" customWidth="1"/>
    <col min="1541" max="1541" width="13.33203125" style="1" customWidth="1"/>
    <col min="1542" max="1542" width="13.1640625" style="1" customWidth="1"/>
    <col min="1543" max="1543" width="13.33203125" style="1" customWidth="1"/>
    <col min="1544" max="1544" width="31.5" style="1" customWidth="1"/>
    <col min="1545" max="1547" width="10.83203125" style="1" customWidth="1"/>
    <col min="1548" max="1548" width="81.33203125" style="1" customWidth="1"/>
    <col min="1549" max="1785" width="10.1640625" style="1"/>
    <col min="1786" max="1786" width="58.83203125" style="1" customWidth="1"/>
    <col min="1787" max="1787" width="9.33203125" style="1" customWidth="1"/>
    <col min="1788" max="1788" width="38.33203125" style="1" customWidth="1"/>
    <col min="1789" max="1790" width="9.33203125" style="1" customWidth="1"/>
    <col min="1791" max="1791" width="10.83203125" style="1" customWidth="1"/>
    <col min="1792" max="1792" width="33.5" style="1" customWidth="1"/>
    <col min="1793" max="1793" width="15.83203125" style="1" customWidth="1"/>
    <col min="1794" max="1794" width="9.33203125" style="1" customWidth="1"/>
    <col min="1795" max="1795" width="16.6640625" style="1" customWidth="1"/>
    <col min="1796" max="1796" width="49.5" style="1" customWidth="1"/>
    <col min="1797" max="1797" width="13.33203125" style="1" customWidth="1"/>
    <col min="1798" max="1798" width="13.1640625" style="1" customWidth="1"/>
    <col min="1799" max="1799" width="13.33203125" style="1" customWidth="1"/>
    <col min="1800" max="1800" width="31.5" style="1" customWidth="1"/>
    <col min="1801" max="1803" width="10.83203125" style="1" customWidth="1"/>
    <col min="1804" max="1804" width="81.33203125" style="1" customWidth="1"/>
    <col min="1805" max="2041" width="10.1640625" style="1"/>
    <col min="2042" max="2042" width="58.83203125" style="1" customWidth="1"/>
    <col min="2043" max="2043" width="9.33203125" style="1" customWidth="1"/>
    <col min="2044" max="2044" width="38.33203125" style="1" customWidth="1"/>
    <col min="2045" max="2046" width="9.33203125" style="1" customWidth="1"/>
    <col min="2047" max="2047" width="10.83203125" style="1" customWidth="1"/>
    <col min="2048" max="2048" width="33.5" style="1" customWidth="1"/>
    <col min="2049" max="2049" width="15.83203125" style="1" customWidth="1"/>
    <col min="2050" max="2050" width="9.33203125" style="1" customWidth="1"/>
    <col min="2051" max="2051" width="16.6640625" style="1" customWidth="1"/>
    <col min="2052" max="2052" width="49.5" style="1" customWidth="1"/>
    <col min="2053" max="2053" width="13.33203125" style="1" customWidth="1"/>
    <col min="2054" max="2054" width="13.1640625" style="1" customWidth="1"/>
    <col min="2055" max="2055" width="13.33203125" style="1" customWidth="1"/>
    <col min="2056" max="2056" width="31.5" style="1" customWidth="1"/>
    <col min="2057" max="2059" width="10.83203125" style="1" customWidth="1"/>
    <col min="2060" max="2060" width="81.33203125" style="1" customWidth="1"/>
    <col min="2061" max="2297" width="10.1640625" style="1"/>
    <col min="2298" max="2298" width="58.83203125" style="1" customWidth="1"/>
    <col min="2299" max="2299" width="9.33203125" style="1" customWidth="1"/>
    <col min="2300" max="2300" width="38.33203125" style="1" customWidth="1"/>
    <col min="2301" max="2302" width="9.33203125" style="1" customWidth="1"/>
    <col min="2303" max="2303" width="10.83203125" style="1" customWidth="1"/>
    <col min="2304" max="2304" width="33.5" style="1" customWidth="1"/>
    <col min="2305" max="2305" width="15.83203125" style="1" customWidth="1"/>
    <col min="2306" max="2306" width="9.33203125" style="1" customWidth="1"/>
    <col min="2307" max="2307" width="16.6640625" style="1" customWidth="1"/>
    <col min="2308" max="2308" width="49.5" style="1" customWidth="1"/>
    <col min="2309" max="2309" width="13.33203125" style="1" customWidth="1"/>
    <col min="2310" max="2310" width="13.1640625" style="1" customWidth="1"/>
    <col min="2311" max="2311" width="13.33203125" style="1" customWidth="1"/>
    <col min="2312" max="2312" width="31.5" style="1" customWidth="1"/>
    <col min="2313" max="2315" width="10.83203125" style="1" customWidth="1"/>
    <col min="2316" max="2316" width="81.33203125" style="1" customWidth="1"/>
    <col min="2317" max="2553" width="10.1640625" style="1"/>
    <col min="2554" max="2554" width="58.83203125" style="1" customWidth="1"/>
    <col min="2555" max="2555" width="9.33203125" style="1" customWidth="1"/>
    <col min="2556" max="2556" width="38.33203125" style="1" customWidth="1"/>
    <col min="2557" max="2558" width="9.33203125" style="1" customWidth="1"/>
    <col min="2559" max="2559" width="10.83203125" style="1" customWidth="1"/>
    <col min="2560" max="2560" width="33.5" style="1" customWidth="1"/>
    <col min="2561" max="2561" width="15.83203125" style="1" customWidth="1"/>
    <col min="2562" max="2562" width="9.33203125" style="1" customWidth="1"/>
    <col min="2563" max="2563" width="16.6640625" style="1" customWidth="1"/>
    <col min="2564" max="2564" width="49.5" style="1" customWidth="1"/>
    <col min="2565" max="2565" width="13.33203125" style="1" customWidth="1"/>
    <col min="2566" max="2566" width="13.1640625" style="1" customWidth="1"/>
    <col min="2567" max="2567" width="13.33203125" style="1" customWidth="1"/>
    <col min="2568" max="2568" width="31.5" style="1" customWidth="1"/>
    <col min="2569" max="2571" width="10.83203125" style="1" customWidth="1"/>
    <col min="2572" max="2572" width="81.33203125" style="1" customWidth="1"/>
    <col min="2573" max="2809" width="10.1640625" style="1"/>
    <col min="2810" max="2810" width="58.83203125" style="1" customWidth="1"/>
    <col min="2811" max="2811" width="9.33203125" style="1" customWidth="1"/>
    <col min="2812" max="2812" width="38.33203125" style="1" customWidth="1"/>
    <col min="2813" max="2814" width="9.33203125" style="1" customWidth="1"/>
    <col min="2815" max="2815" width="10.83203125" style="1" customWidth="1"/>
    <col min="2816" max="2816" width="33.5" style="1" customWidth="1"/>
    <col min="2817" max="2817" width="15.83203125" style="1" customWidth="1"/>
    <col min="2818" max="2818" width="9.33203125" style="1" customWidth="1"/>
    <col min="2819" max="2819" width="16.6640625" style="1" customWidth="1"/>
    <col min="2820" max="2820" width="49.5" style="1" customWidth="1"/>
    <col min="2821" max="2821" width="13.33203125" style="1" customWidth="1"/>
    <col min="2822" max="2822" width="13.1640625" style="1" customWidth="1"/>
    <col min="2823" max="2823" width="13.33203125" style="1" customWidth="1"/>
    <col min="2824" max="2824" width="31.5" style="1" customWidth="1"/>
    <col min="2825" max="2827" width="10.83203125" style="1" customWidth="1"/>
    <col min="2828" max="2828" width="81.33203125" style="1" customWidth="1"/>
    <col min="2829" max="3065" width="10.1640625" style="1"/>
    <col min="3066" max="3066" width="58.83203125" style="1" customWidth="1"/>
    <col min="3067" max="3067" width="9.33203125" style="1" customWidth="1"/>
    <col min="3068" max="3068" width="38.33203125" style="1" customWidth="1"/>
    <col min="3069" max="3070" width="9.33203125" style="1" customWidth="1"/>
    <col min="3071" max="3071" width="10.83203125" style="1" customWidth="1"/>
    <col min="3072" max="3072" width="33.5" style="1" customWidth="1"/>
    <col min="3073" max="3073" width="15.83203125" style="1" customWidth="1"/>
    <col min="3074" max="3074" width="9.33203125" style="1" customWidth="1"/>
    <col min="3075" max="3075" width="16.6640625" style="1" customWidth="1"/>
    <col min="3076" max="3076" width="49.5" style="1" customWidth="1"/>
    <col min="3077" max="3077" width="13.33203125" style="1" customWidth="1"/>
    <col min="3078" max="3078" width="13.1640625" style="1" customWidth="1"/>
    <col min="3079" max="3079" width="13.33203125" style="1" customWidth="1"/>
    <col min="3080" max="3080" width="31.5" style="1" customWidth="1"/>
    <col min="3081" max="3083" width="10.83203125" style="1" customWidth="1"/>
    <col min="3084" max="3084" width="81.33203125" style="1" customWidth="1"/>
    <col min="3085" max="3321" width="10.1640625" style="1"/>
    <col min="3322" max="3322" width="58.83203125" style="1" customWidth="1"/>
    <col min="3323" max="3323" width="9.33203125" style="1" customWidth="1"/>
    <col min="3324" max="3324" width="38.33203125" style="1" customWidth="1"/>
    <col min="3325" max="3326" width="9.33203125" style="1" customWidth="1"/>
    <col min="3327" max="3327" width="10.83203125" style="1" customWidth="1"/>
    <col min="3328" max="3328" width="33.5" style="1" customWidth="1"/>
    <col min="3329" max="3329" width="15.83203125" style="1" customWidth="1"/>
    <col min="3330" max="3330" width="9.33203125" style="1" customWidth="1"/>
    <col min="3331" max="3331" width="16.6640625" style="1" customWidth="1"/>
    <col min="3332" max="3332" width="49.5" style="1" customWidth="1"/>
    <col min="3333" max="3333" width="13.33203125" style="1" customWidth="1"/>
    <col min="3334" max="3334" width="13.1640625" style="1" customWidth="1"/>
    <col min="3335" max="3335" width="13.33203125" style="1" customWidth="1"/>
    <col min="3336" max="3336" width="31.5" style="1" customWidth="1"/>
    <col min="3337" max="3339" width="10.83203125" style="1" customWidth="1"/>
    <col min="3340" max="3340" width="81.33203125" style="1" customWidth="1"/>
    <col min="3341" max="3577" width="10.1640625" style="1"/>
    <col min="3578" max="3578" width="58.83203125" style="1" customWidth="1"/>
    <col min="3579" max="3579" width="9.33203125" style="1" customWidth="1"/>
    <col min="3580" max="3580" width="38.33203125" style="1" customWidth="1"/>
    <col min="3581" max="3582" width="9.33203125" style="1" customWidth="1"/>
    <col min="3583" max="3583" width="10.83203125" style="1" customWidth="1"/>
    <col min="3584" max="3584" width="33.5" style="1" customWidth="1"/>
    <col min="3585" max="3585" width="15.83203125" style="1" customWidth="1"/>
    <col min="3586" max="3586" width="9.33203125" style="1" customWidth="1"/>
    <col min="3587" max="3587" width="16.6640625" style="1" customWidth="1"/>
    <col min="3588" max="3588" width="49.5" style="1" customWidth="1"/>
    <col min="3589" max="3589" width="13.33203125" style="1" customWidth="1"/>
    <col min="3590" max="3590" width="13.1640625" style="1" customWidth="1"/>
    <col min="3591" max="3591" width="13.33203125" style="1" customWidth="1"/>
    <col min="3592" max="3592" width="31.5" style="1" customWidth="1"/>
    <col min="3593" max="3595" width="10.83203125" style="1" customWidth="1"/>
    <col min="3596" max="3596" width="81.33203125" style="1" customWidth="1"/>
    <col min="3597" max="3833" width="10.1640625" style="1"/>
    <col min="3834" max="3834" width="58.83203125" style="1" customWidth="1"/>
    <col min="3835" max="3835" width="9.33203125" style="1" customWidth="1"/>
    <col min="3836" max="3836" width="38.33203125" style="1" customWidth="1"/>
    <col min="3837" max="3838" width="9.33203125" style="1" customWidth="1"/>
    <col min="3839" max="3839" width="10.83203125" style="1" customWidth="1"/>
    <col min="3840" max="3840" width="33.5" style="1" customWidth="1"/>
    <col min="3841" max="3841" width="15.83203125" style="1" customWidth="1"/>
    <col min="3842" max="3842" width="9.33203125" style="1" customWidth="1"/>
    <col min="3843" max="3843" width="16.6640625" style="1" customWidth="1"/>
    <col min="3844" max="3844" width="49.5" style="1" customWidth="1"/>
    <col min="3845" max="3845" width="13.33203125" style="1" customWidth="1"/>
    <col min="3846" max="3846" width="13.1640625" style="1" customWidth="1"/>
    <col min="3847" max="3847" width="13.33203125" style="1" customWidth="1"/>
    <col min="3848" max="3848" width="31.5" style="1" customWidth="1"/>
    <col min="3849" max="3851" width="10.83203125" style="1" customWidth="1"/>
    <col min="3852" max="3852" width="81.33203125" style="1" customWidth="1"/>
    <col min="3853" max="4089" width="10.1640625" style="1"/>
    <col min="4090" max="4090" width="58.83203125" style="1" customWidth="1"/>
    <col min="4091" max="4091" width="9.33203125" style="1" customWidth="1"/>
    <col min="4092" max="4092" width="38.33203125" style="1" customWidth="1"/>
    <col min="4093" max="4094" width="9.33203125" style="1" customWidth="1"/>
    <col min="4095" max="4095" width="10.83203125" style="1" customWidth="1"/>
    <col min="4096" max="4096" width="33.5" style="1" customWidth="1"/>
    <col min="4097" max="4097" width="15.83203125" style="1" customWidth="1"/>
    <col min="4098" max="4098" width="9.33203125" style="1" customWidth="1"/>
    <col min="4099" max="4099" width="16.6640625" style="1" customWidth="1"/>
    <col min="4100" max="4100" width="49.5" style="1" customWidth="1"/>
    <col min="4101" max="4101" width="13.33203125" style="1" customWidth="1"/>
    <col min="4102" max="4102" width="13.1640625" style="1" customWidth="1"/>
    <col min="4103" max="4103" width="13.33203125" style="1" customWidth="1"/>
    <col min="4104" max="4104" width="31.5" style="1" customWidth="1"/>
    <col min="4105" max="4107" width="10.83203125" style="1" customWidth="1"/>
    <col min="4108" max="4108" width="81.33203125" style="1" customWidth="1"/>
    <col min="4109" max="4345" width="10.1640625" style="1"/>
    <col min="4346" max="4346" width="58.83203125" style="1" customWidth="1"/>
    <col min="4347" max="4347" width="9.33203125" style="1" customWidth="1"/>
    <col min="4348" max="4348" width="38.33203125" style="1" customWidth="1"/>
    <col min="4349" max="4350" width="9.33203125" style="1" customWidth="1"/>
    <col min="4351" max="4351" width="10.83203125" style="1" customWidth="1"/>
    <col min="4352" max="4352" width="33.5" style="1" customWidth="1"/>
    <col min="4353" max="4353" width="15.83203125" style="1" customWidth="1"/>
    <col min="4354" max="4354" width="9.33203125" style="1" customWidth="1"/>
    <col min="4355" max="4355" width="16.6640625" style="1" customWidth="1"/>
    <col min="4356" max="4356" width="49.5" style="1" customWidth="1"/>
    <col min="4357" max="4357" width="13.33203125" style="1" customWidth="1"/>
    <col min="4358" max="4358" width="13.1640625" style="1" customWidth="1"/>
    <col min="4359" max="4359" width="13.33203125" style="1" customWidth="1"/>
    <col min="4360" max="4360" width="31.5" style="1" customWidth="1"/>
    <col min="4361" max="4363" width="10.83203125" style="1" customWidth="1"/>
    <col min="4364" max="4364" width="81.33203125" style="1" customWidth="1"/>
    <col min="4365" max="4601" width="10.1640625" style="1"/>
    <col min="4602" max="4602" width="58.83203125" style="1" customWidth="1"/>
    <col min="4603" max="4603" width="9.33203125" style="1" customWidth="1"/>
    <col min="4604" max="4604" width="38.33203125" style="1" customWidth="1"/>
    <col min="4605" max="4606" width="9.33203125" style="1" customWidth="1"/>
    <col min="4607" max="4607" width="10.83203125" style="1" customWidth="1"/>
    <col min="4608" max="4608" width="33.5" style="1" customWidth="1"/>
    <col min="4609" max="4609" width="15.83203125" style="1" customWidth="1"/>
    <col min="4610" max="4610" width="9.33203125" style="1" customWidth="1"/>
    <col min="4611" max="4611" width="16.6640625" style="1" customWidth="1"/>
    <col min="4612" max="4612" width="49.5" style="1" customWidth="1"/>
    <col min="4613" max="4613" width="13.33203125" style="1" customWidth="1"/>
    <col min="4614" max="4614" width="13.1640625" style="1" customWidth="1"/>
    <col min="4615" max="4615" width="13.33203125" style="1" customWidth="1"/>
    <col min="4616" max="4616" width="31.5" style="1" customWidth="1"/>
    <col min="4617" max="4619" width="10.83203125" style="1" customWidth="1"/>
    <col min="4620" max="4620" width="81.33203125" style="1" customWidth="1"/>
    <col min="4621" max="4857" width="10.1640625" style="1"/>
    <col min="4858" max="4858" width="58.83203125" style="1" customWidth="1"/>
    <col min="4859" max="4859" width="9.33203125" style="1" customWidth="1"/>
    <col min="4860" max="4860" width="38.33203125" style="1" customWidth="1"/>
    <col min="4861" max="4862" width="9.33203125" style="1" customWidth="1"/>
    <col min="4863" max="4863" width="10.83203125" style="1" customWidth="1"/>
    <col min="4864" max="4864" width="33.5" style="1" customWidth="1"/>
    <col min="4865" max="4865" width="15.83203125" style="1" customWidth="1"/>
    <col min="4866" max="4866" width="9.33203125" style="1" customWidth="1"/>
    <col min="4867" max="4867" width="16.6640625" style="1" customWidth="1"/>
    <col min="4868" max="4868" width="49.5" style="1" customWidth="1"/>
    <col min="4869" max="4869" width="13.33203125" style="1" customWidth="1"/>
    <col min="4870" max="4870" width="13.1640625" style="1" customWidth="1"/>
    <col min="4871" max="4871" width="13.33203125" style="1" customWidth="1"/>
    <col min="4872" max="4872" width="31.5" style="1" customWidth="1"/>
    <col min="4873" max="4875" width="10.83203125" style="1" customWidth="1"/>
    <col min="4876" max="4876" width="81.33203125" style="1" customWidth="1"/>
    <col min="4877" max="5113" width="10.1640625" style="1"/>
    <col min="5114" max="5114" width="58.83203125" style="1" customWidth="1"/>
    <col min="5115" max="5115" width="9.33203125" style="1" customWidth="1"/>
    <col min="5116" max="5116" width="38.33203125" style="1" customWidth="1"/>
    <col min="5117" max="5118" width="9.33203125" style="1" customWidth="1"/>
    <col min="5119" max="5119" width="10.83203125" style="1" customWidth="1"/>
    <col min="5120" max="5120" width="33.5" style="1" customWidth="1"/>
    <col min="5121" max="5121" width="15.83203125" style="1" customWidth="1"/>
    <col min="5122" max="5122" width="9.33203125" style="1" customWidth="1"/>
    <col min="5123" max="5123" width="16.6640625" style="1" customWidth="1"/>
    <col min="5124" max="5124" width="49.5" style="1" customWidth="1"/>
    <col min="5125" max="5125" width="13.33203125" style="1" customWidth="1"/>
    <col min="5126" max="5126" width="13.1640625" style="1" customWidth="1"/>
    <col min="5127" max="5127" width="13.33203125" style="1" customWidth="1"/>
    <col min="5128" max="5128" width="31.5" style="1" customWidth="1"/>
    <col min="5129" max="5131" width="10.83203125" style="1" customWidth="1"/>
    <col min="5132" max="5132" width="81.33203125" style="1" customWidth="1"/>
    <col min="5133" max="5369" width="10.1640625" style="1"/>
    <col min="5370" max="5370" width="58.83203125" style="1" customWidth="1"/>
    <col min="5371" max="5371" width="9.33203125" style="1" customWidth="1"/>
    <col min="5372" max="5372" width="38.33203125" style="1" customWidth="1"/>
    <col min="5373" max="5374" width="9.33203125" style="1" customWidth="1"/>
    <col min="5375" max="5375" width="10.83203125" style="1" customWidth="1"/>
    <col min="5376" max="5376" width="33.5" style="1" customWidth="1"/>
    <col min="5377" max="5377" width="15.83203125" style="1" customWidth="1"/>
    <col min="5378" max="5378" width="9.33203125" style="1" customWidth="1"/>
    <col min="5379" max="5379" width="16.6640625" style="1" customWidth="1"/>
    <col min="5380" max="5380" width="49.5" style="1" customWidth="1"/>
    <col min="5381" max="5381" width="13.33203125" style="1" customWidth="1"/>
    <col min="5382" max="5382" width="13.1640625" style="1" customWidth="1"/>
    <col min="5383" max="5383" width="13.33203125" style="1" customWidth="1"/>
    <col min="5384" max="5384" width="31.5" style="1" customWidth="1"/>
    <col min="5385" max="5387" width="10.83203125" style="1" customWidth="1"/>
    <col min="5388" max="5388" width="81.33203125" style="1" customWidth="1"/>
    <col min="5389" max="5625" width="10.1640625" style="1"/>
    <col min="5626" max="5626" width="58.83203125" style="1" customWidth="1"/>
    <col min="5627" max="5627" width="9.33203125" style="1" customWidth="1"/>
    <col min="5628" max="5628" width="38.33203125" style="1" customWidth="1"/>
    <col min="5629" max="5630" width="9.33203125" style="1" customWidth="1"/>
    <col min="5631" max="5631" width="10.83203125" style="1" customWidth="1"/>
    <col min="5632" max="5632" width="33.5" style="1" customWidth="1"/>
    <col min="5633" max="5633" width="15.83203125" style="1" customWidth="1"/>
    <col min="5634" max="5634" width="9.33203125" style="1" customWidth="1"/>
    <col min="5635" max="5635" width="16.6640625" style="1" customWidth="1"/>
    <col min="5636" max="5636" width="49.5" style="1" customWidth="1"/>
    <col min="5637" max="5637" width="13.33203125" style="1" customWidth="1"/>
    <col min="5638" max="5638" width="13.1640625" style="1" customWidth="1"/>
    <col min="5639" max="5639" width="13.33203125" style="1" customWidth="1"/>
    <col min="5640" max="5640" width="31.5" style="1" customWidth="1"/>
    <col min="5641" max="5643" width="10.83203125" style="1" customWidth="1"/>
    <col min="5644" max="5644" width="81.33203125" style="1" customWidth="1"/>
    <col min="5645" max="5881" width="10.1640625" style="1"/>
    <col min="5882" max="5882" width="58.83203125" style="1" customWidth="1"/>
    <col min="5883" max="5883" width="9.33203125" style="1" customWidth="1"/>
    <col min="5884" max="5884" width="38.33203125" style="1" customWidth="1"/>
    <col min="5885" max="5886" width="9.33203125" style="1" customWidth="1"/>
    <col min="5887" max="5887" width="10.83203125" style="1" customWidth="1"/>
    <col min="5888" max="5888" width="33.5" style="1" customWidth="1"/>
    <col min="5889" max="5889" width="15.83203125" style="1" customWidth="1"/>
    <col min="5890" max="5890" width="9.33203125" style="1" customWidth="1"/>
    <col min="5891" max="5891" width="16.6640625" style="1" customWidth="1"/>
    <col min="5892" max="5892" width="49.5" style="1" customWidth="1"/>
    <col min="5893" max="5893" width="13.33203125" style="1" customWidth="1"/>
    <col min="5894" max="5894" width="13.1640625" style="1" customWidth="1"/>
    <col min="5895" max="5895" width="13.33203125" style="1" customWidth="1"/>
    <col min="5896" max="5896" width="31.5" style="1" customWidth="1"/>
    <col min="5897" max="5899" width="10.83203125" style="1" customWidth="1"/>
    <col min="5900" max="5900" width="81.33203125" style="1" customWidth="1"/>
    <col min="5901" max="6137" width="10.1640625" style="1"/>
    <col min="6138" max="6138" width="58.83203125" style="1" customWidth="1"/>
    <col min="6139" max="6139" width="9.33203125" style="1" customWidth="1"/>
    <col min="6140" max="6140" width="38.33203125" style="1" customWidth="1"/>
    <col min="6141" max="6142" width="9.33203125" style="1" customWidth="1"/>
    <col min="6143" max="6143" width="10.83203125" style="1" customWidth="1"/>
    <col min="6144" max="6144" width="33.5" style="1" customWidth="1"/>
    <col min="6145" max="6145" width="15.83203125" style="1" customWidth="1"/>
    <col min="6146" max="6146" width="9.33203125" style="1" customWidth="1"/>
    <col min="6147" max="6147" width="16.6640625" style="1" customWidth="1"/>
    <col min="6148" max="6148" width="49.5" style="1" customWidth="1"/>
    <col min="6149" max="6149" width="13.33203125" style="1" customWidth="1"/>
    <col min="6150" max="6150" width="13.1640625" style="1" customWidth="1"/>
    <col min="6151" max="6151" width="13.33203125" style="1" customWidth="1"/>
    <col min="6152" max="6152" width="31.5" style="1" customWidth="1"/>
    <col min="6153" max="6155" width="10.83203125" style="1" customWidth="1"/>
    <col min="6156" max="6156" width="81.33203125" style="1" customWidth="1"/>
    <col min="6157" max="6393" width="10.1640625" style="1"/>
    <col min="6394" max="6394" width="58.83203125" style="1" customWidth="1"/>
    <col min="6395" max="6395" width="9.33203125" style="1" customWidth="1"/>
    <col min="6396" max="6396" width="38.33203125" style="1" customWidth="1"/>
    <col min="6397" max="6398" width="9.33203125" style="1" customWidth="1"/>
    <col min="6399" max="6399" width="10.83203125" style="1" customWidth="1"/>
    <col min="6400" max="6400" width="33.5" style="1" customWidth="1"/>
    <col min="6401" max="6401" width="15.83203125" style="1" customWidth="1"/>
    <col min="6402" max="6402" width="9.33203125" style="1" customWidth="1"/>
    <col min="6403" max="6403" width="16.6640625" style="1" customWidth="1"/>
    <col min="6404" max="6404" width="49.5" style="1" customWidth="1"/>
    <col min="6405" max="6405" width="13.33203125" style="1" customWidth="1"/>
    <col min="6406" max="6406" width="13.1640625" style="1" customWidth="1"/>
    <col min="6407" max="6407" width="13.33203125" style="1" customWidth="1"/>
    <col min="6408" max="6408" width="31.5" style="1" customWidth="1"/>
    <col min="6409" max="6411" width="10.83203125" style="1" customWidth="1"/>
    <col min="6412" max="6412" width="81.33203125" style="1" customWidth="1"/>
    <col min="6413" max="6649" width="10.1640625" style="1"/>
    <col min="6650" max="6650" width="58.83203125" style="1" customWidth="1"/>
    <col min="6651" max="6651" width="9.33203125" style="1" customWidth="1"/>
    <col min="6652" max="6652" width="38.33203125" style="1" customWidth="1"/>
    <col min="6653" max="6654" width="9.33203125" style="1" customWidth="1"/>
    <col min="6655" max="6655" width="10.83203125" style="1" customWidth="1"/>
    <col min="6656" max="6656" width="33.5" style="1" customWidth="1"/>
    <col min="6657" max="6657" width="15.83203125" style="1" customWidth="1"/>
    <col min="6658" max="6658" width="9.33203125" style="1" customWidth="1"/>
    <col min="6659" max="6659" width="16.6640625" style="1" customWidth="1"/>
    <col min="6660" max="6660" width="49.5" style="1" customWidth="1"/>
    <col min="6661" max="6661" width="13.33203125" style="1" customWidth="1"/>
    <col min="6662" max="6662" width="13.1640625" style="1" customWidth="1"/>
    <col min="6663" max="6663" width="13.33203125" style="1" customWidth="1"/>
    <col min="6664" max="6664" width="31.5" style="1" customWidth="1"/>
    <col min="6665" max="6667" width="10.83203125" style="1" customWidth="1"/>
    <col min="6668" max="6668" width="81.33203125" style="1" customWidth="1"/>
    <col min="6669" max="6905" width="10.1640625" style="1"/>
    <col min="6906" max="6906" width="58.83203125" style="1" customWidth="1"/>
    <col min="6907" max="6907" width="9.33203125" style="1" customWidth="1"/>
    <col min="6908" max="6908" width="38.33203125" style="1" customWidth="1"/>
    <col min="6909" max="6910" width="9.33203125" style="1" customWidth="1"/>
    <col min="6911" max="6911" width="10.83203125" style="1" customWidth="1"/>
    <col min="6912" max="6912" width="33.5" style="1" customWidth="1"/>
    <col min="6913" max="6913" width="15.83203125" style="1" customWidth="1"/>
    <col min="6914" max="6914" width="9.33203125" style="1" customWidth="1"/>
    <col min="6915" max="6915" width="16.6640625" style="1" customWidth="1"/>
    <col min="6916" max="6916" width="49.5" style="1" customWidth="1"/>
    <col min="6917" max="6917" width="13.33203125" style="1" customWidth="1"/>
    <col min="6918" max="6918" width="13.1640625" style="1" customWidth="1"/>
    <col min="6919" max="6919" width="13.33203125" style="1" customWidth="1"/>
    <col min="6920" max="6920" width="31.5" style="1" customWidth="1"/>
    <col min="6921" max="6923" width="10.83203125" style="1" customWidth="1"/>
    <col min="6924" max="6924" width="81.33203125" style="1" customWidth="1"/>
    <col min="6925" max="7161" width="10.1640625" style="1"/>
    <col min="7162" max="7162" width="58.83203125" style="1" customWidth="1"/>
    <col min="7163" max="7163" width="9.33203125" style="1" customWidth="1"/>
    <col min="7164" max="7164" width="38.33203125" style="1" customWidth="1"/>
    <col min="7165" max="7166" width="9.33203125" style="1" customWidth="1"/>
    <col min="7167" max="7167" width="10.83203125" style="1" customWidth="1"/>
    <col min="7168" max="7168" width="33.5" style="1" customWidth="1"/>
    <col min="7169" max="7169" width="15.83203125" style="1" customWidth="1"/>
    <col min="7170" max="7170" width="9.33203125" style="1" customWidth="1"/>
    <col min="7171" max="7171" width="16.6640625" style="1" customWidth="1"/>
    <col min="7172" max="7172" width="49.5" style="1" customWidth="1"/>
    <col min="7173" max="7173" width="13.33203125" style="1" customWidth="1"/>
    <col min="7174" max="7174" width="13.1640625" style="1" customWidth="1"/>
    <col min="7175" max="7175" width="13.33203125" style="1" customWidth="1"/>
    <col min="7176" max="7176" width="31.5" style="1" customWidth="1"/>
    <col min="7177" max="7179" width="10.83203125" style="1" customWidth="1"/>
    <col min="7180" max="7180" width="81.33203125" style="1" customWidth="1"/>
    <col min="7181" max="7417" width="10.1640625" style="1"/>
    <col min="7418" max="7418" width="58.83203125" style="1" customWidth="1"/>
    <col min="7419" max="7419" width="9.33203125" style="1" customWidth="1"/>
    <col min="7420" max="7420" width="38.33203125" style="1" customWidth="1"/>
    <col min="7421" max="7422" width="9.33203125" style="1" customWidth="1"/>
    <col min="7423" max="7423" width="10.83203125" style="1" customWidth="1"/>
    <col min="7424" max="7424" width="33.5" style="1" customWidth="1"/>
    <col min="7425" max="7425" width="15.83203125" style="1" customWidth="1"/>
    <col min="7426" max="7426" width="9.33203125" style="1" customWidth="1"/>
    <col min="7427" max="7427" width="16.6640625" style="1" customWidth="1"/>
    <col min="7428" max="7428" width="49.5" style="1" customWidth="1"/>
    <col min="7429" max="7429" width="13.33203125" style="1" customWidth="1"/>
    <col min="7430" max="7430" width="13.1640625" style="1" customWidth="1"/>
    <col min="7431" max="7431" width="13.33203125" style="1" customWidth="1"/>
    <col min="7432" max="7432" width="31.5" style="1" customWidth="1"/>
    <col min="7433" max="7435" width="10.83203125" style="1" customWidth="1"/>
    <col min="7436" max="7436" width="81.33203125" style="1" customWidth="1"/>
    <col min="7437" max="7673" width="10.1640625" style="1"/>
    <col min="7674" max="7674" width="58.83203125" style="1" customWidth="1"/>
    <col min="7675" max="7675" width="9.33203125" style="1" customWidth="1"/>
    <col min="7676" max="7676" width="38.33203125" style="1" customWidth="1"/>
    <col min="7677" max="7678" width="9.33203125" style="1" customWidth="1"/>
    <col min="7679" max="7679" width="10.83203125" style="1" customWidth="1"/>
    <col min="7680" max="7680" width="33.5" style="1" customWidth="1"/>
    <col min="7681" max="7681" width="15.83203125" style="1" customWidth="1"/>
    <col min="7682" max="7682" width="9.33203125" style="1" customWidth="1"/>
    <col min="7683" max="7683" width="16.6640625" style="1" customWidth="1"/>
    <col min="7684" max="7684" width="49.5" style="1" customWidth="1"/>
    <col min="7685" max="7685" width="13.33203125" style="1" customWidth="1"/>
    <col min="7686" max="7686" width="13.1640625" style="1" customWidth="1"/>
    <col min="7687" max="7687" width="13.33203125" style="1" customWidth="1"/>
    <col min="7688" max="7688" width="31.5" style="1" customWidth="1"/>
    <col min="7689" max="7691" width="10.83203125" style="1" customWidth="1"/>
    <col min="7692" max="7692" width="81.33203125" style="1" customWidth="1"/>
    <col min="7693" max="7929" width="10.1640625" style="1"/>
    <col min="7930" max="7930" width="58.83203125" style="1" customWidth="1"/>
    <col min="7931" max="7931" width="9.33203125" style="1" customWidth="1"/>
    <col min="7932" max="7932" width="38.33203125" style="1" customWidth="1"/>
    <col min="7933" max="7934" width="9.33203125" style="1" customWidth="1"/>
    <col min="7935" max="7935" width="10.83203125" style="1" customWidth="1"/>
    <col min="7936" max="7936" width="33.5" style="1" customWidth="1"/>
    <col min="7937" max="7937" width="15.83203125" style="1" customWidth="1"/>
    <col min="7938" max="7938" width="9.33203125" style="1" customWidth="1"/>
    <col min="7939" max="7939" width="16.6640625" style="1" customWidth="1"/>
    <col min="7940" max="7940" width="49.5" style="1" customWidth="1"/>
    <col min="7941" max="7941" width="13.33203125" style="1" customWidth="1"/>
    <col min="7942" max="7942" width="13.1640625" style="1" customWidth="1"/>
    <col min="7943" max="7943" width="13.33203125" style="1" customWidth="1"/>
    <col min="7944" max="7944" width="31.5" style="1" customWidth="1"/>
    <col min="7945" max="7947" width="10.83203125" style="1" customWidth="1"/>
    <col min="7948" max="7948" width="81.33203125" style="1" customWidth="1"/>
    <col min="7949" max="8185" width="10.1640625" style="1"/>
    <col min="8186" max="8186" width="58.83203125" style="1" customWidth="1"/>
    <col min="8187" max="8187" width="9.33203125" style="1" customWidth="1"/>
    <col min="8188" max="8188" width="38.33203125" style="1" customWidth="1"/>
    <col min="8189" max="8190" width="9.33203125" style="1" customWidth="1"/>
    <col min="8191" max="8191" width="10.83203125" style="1" customWidth="1"/>
    <col min="8192" max="8192" width="33.5" style="1" customWidth="1"/>
    <col min="8193" max="8193" width="15.83203125" style="1" customWidth="1"/>
    <col min="8194" max="8194" width="9.33203125" style="1" customWidth="1"/>
    <col min="8195" max="8195" width="16.6640625" style="1" customWidth="1"/>
    <col min="8196" max="8196" width="49.5" style="1" customWidth="1"/>
    <col min="8197" max="8197" width="13.33203125" style="1" customWidth="1"/>
    <col min="8198" max="8198" width="13.1640625" style="1" customWidth="1"/>
    <col min="8199" max="8199" width="13.33203125" style="1" customWidth="1"/>
    <col min="8200" max="8200" width="31.5" style="1" customWidth="1"/>
    <col min="8201" max="8203" width="10.83203125" style="1" customWidth="1"/>
    <col min="8204" max="8204" width="81.33203125" style="1" customWidth="1"/>
    <col min="8205" max="8441" width="10.1640625" style="1"/>
    <col min="8442" max="8442" width="58.83203125" style="1" customWidth="1"/>
    <col min="8443" max="8443" width="9.33203125" style="1" customWidth="1"/>
    <col min="8444" max="8444" width="38.33203125" style="1" customWidth="1"/>
    <col min="8445" max="8446" width="9.33203125" style="1" customWidth="1"/>
    <col min="8447" max="8447" width="10.83203125" style="1" customWidth="1"/>
    <col min="8448" max="8448" width="33.5" style="1" customWidth="1"/>
    <col min="8449" max="8449" width="15.83203125" style="1" customWidth="1"/>
    <col min="8450" max="8450" width="9.33203125" style="1" customWidth="1"/>
    <col min="8451" max="8451" width="16.6640625" style="1" customWidth="1"/>
    <col min="8452" max="8452" width="49.5" style="1" customWidth="1"/>
    <col min="8453" max="8453" width="13.33203125" style="1" customWidth="1"/>
    <col min="8454" max="8454" width="13.1640625" style="1" customWidth="1"/>
    <col min="8455" max="8455" width="13.33203125" style="1" customWidth="1"/>
    <col min="8456" max="8456" width="31.5" style="1" customWidth="1"/>
    <col min="8457" max="8459" width="10.83203125" style="1" customWidth="1"/>
    <col min="8460" max="8460" width="81.33203125" style="1" customWidth="1"/>
    <col min="8461" max="8697" width="10.1640625" style="1"/>
    <col min="8698" max="8698" width="58.83203125" style="1" customWidth="1"/>
    <col min="8699" max="8699" width="9.33203125" style="1" customWidth="1"/>
    <col min="8700" max="8700" width="38.33203125" style="1" customWidth="1"/>
    <col min="8701" max="8702" width="9.33203125" style="1" customWidth="1"/>
    <col min="8703" max="8703" width="10.83203125" style="1" customWidth="1"/>
    <col min="8704" max="8704" width="33.5" style="1" customWidth="1"/>
    <col min="8705" max="8705" width="15.83203125" style="1" customWidth="1"/>
    <col min="8706" max="8706" width="9.33203125" style="1" customWidth="1"/>
    <col min="8707" max="8707" width="16.6640625" style="1" customWidth="1"/>
    <col min="8708" max="8708" width="49.5" style="1" customWidth="1"/>
    <col min="8709" max="8709" width="13.33203125" style="1" customWidth="1"/>
    <col min="8710" max="8710" width="13.1640625" style="1" customWidth="1"/>
    <col min="8711" max="8711" width="13.33203125" style="1" customWidth="1"/>
    <col min="8712" max="8712" width="31.5" style="1" customWidth="1"/>
    <col min="8713" max="8715" width="10.83203125" style="1" customWidth="1"/>
    <col min="8716" max="8716" width="81.33203125" style="1" customWidth="1"/>
    <col min="8717" max="8953" width="10.1640625" style="1"/>
    <col min="8954" max="8954" width="58.83203125" style="1" customWidth="1"/>
    <col min="8955" max="8955" width="9.33203125" style="1" customWidth="1"/>
    <col min="8956" max="8956" width="38.33203125" style="1" customWidth="1"/>
    <col min="8957" max="8958" width="9.33203125" style="1" customWidth="1"/>
    <col min="8959" max="8959" width="10.83203125" style="1" customWidth="1"/>
    <col min="8960" max="8960" width="33.5" style="1" customWidth="1"/>
    <col min="8961" max="8961" width="15.83203125" style="1" customWidth="1"/>
    <col min="8962" max="8962" width="9.33203125" style="1" customWidth="1"/>
    <col min="8963" max="8963" width="16.6640625" style="1" customWidth="1"/>
    <col min="8964" max="8964" width="49.5" style="1" customWidth="1"/>
    <col min="8965" max="8965" width="13.33203125" style="1" customWidth="1"/>
    <col min="8966" max="8966" width="13.1640625" style="1" customWidth="1"/>
    <col min="8967" max="8967" width="13.33203125" style="1" customWidth="1"/>
    <col min="8968" max="8968" width="31.5" style="1" customWidth="1"/>
    <col min="8969" max="8971" width="10.83203125" style="1" customWidth="1"/>
    <col min="8972" max="8972" width="81.33203125" style="1" customWidth="1"/>
    <col min="8973" max="9209" width="10.1640625" style="1"/>
    <col min="9210" max="9210" width="58.83203125" style="1" customWidth="1"/>
    <col min="9211" max="9211" width="9.33203125" style="1" customWidth="1"/>
    <col min="9212" max="9212" width="38.33203125" style="1" customWidth="1"/>
    <col min="9213" max="9214" width="9.33203125" style="1" customWidth="1"/>
    <col min="9215" max="9215" width="10.83203125" style="1" customWidth="1"/>
    <col min="9216" max="9216" width="33.5" style="1" customWidth="1"/>
    <col min="9217" max="9217" width="15.83203125" style="1" customWidth="1"/>
    <col min="9218" max="9218" width="9.33203125" style="1" customWidth="1"/>
    <col min="9219" max="9219" width="16.6640625" style="1" customWidth="1"/>
    <col min="9220" max="9220" width="49.5" style="1" customWidth="1"/>
    <col min="9221" max="9221" width="13.33203125" style="1" customWidth="1"/>
    <col min="9222" max="9222" width="13.1640625" style="1" customWidth="1"/>
    <col min="9223" max="9223" width="13.33203125" style="1" customWidth="1"/>
    <col min="9224" max="9224" width="31.5" style="1" customWidth="1"/>
    <col min="9225" max="9227" width="10.83203125" style="1" customWidth="1"/>
    <col min="9228" max="9228" width="81.33203125" style="1" customWidth="1"/>
    <col min="9229" max="9465" width="10.1640625" style="1"/>
    <col min="9466" max="9466" width="58.83203125" style="1" customWidth="1"/>
    <col min="9467" max="9467" width="9.33203125" style="1" customWidth="1"/>
    <col min="9468" max="9468" width="38.33203125" style="1" customWidth="1"/>
    <col min="9469" max="9470" width="9.33203125" style="1" customWidth="1"/>
    <col min="9471" max="9471" width="10.83203125" style="1" customWidth="1"/>
    <col min="9472" max="9472" width="33.5" style="1" customWidth="1"/>
    <col min="9473" max="9473" width="15.83203125" style="1" customWidth="1"/>
    <col min="9474" max="9474" width="9.33203125" style="1" customWidth="1"/>
    <col min="9475" max="9475" width="16.6640625" style="1" customWidth="1"/>
    <col min="9476" max="9476" width="49.5" style="1" customWidth="1"/>
    <col min="9477" max="9477" width="13.33203125" style="1" customWidth="1"/>
    <col min="9478" max="9478" width="13.1640625" style="1" customWidth="1"/>
    <col min="9479" max="9479" width="13.33203125" style="1" customWidth="1"/>
    <col min="9480" max="9480" width="31.5" style="1" customWidth="1"/>
    <col min="9481" max="9483" width="10.83203125" style="1" customWidth="1"/>
    <col min="9484" max="9484" width="81.33203125" style="1" customWidth="1"/>
    <col min="9485" max="9721" width="10.1640625" style="1"/>
    <col min="9722" max="9722" width="58.83203125" style="1" customWidth="1"/>
    <col min="9723" max="9723" width="9.33203125" style="1" customWidth="1"/>
    <col min="9724" max="9724" width="38.33203125" style="1" customWidth="1"/>
    <col min="9725" max="9726" width="9.33203125" style="1" customWidth="1"/>
    <col min="9727" max="9727" width="10.83203125" style="1" customWidth="1"/>
    <col min="9728" max="9728" width="33.5" style="1" customWidth="1"/>
    <col min="9729" max="9729" width="15.83203125" style="1" customWidth="1"/>
    <col min="9730" max="9730" width="9.33203125" style="1" customWidth="1"/>
    <col min="9731" max="9731" width="16.6640625" style="1" customWidth="1"/>
    <col min="9732" max="9732" width="49.5" style="1" customWidth="1"/>
    <col min="9733" max="9733" width="13.33203125" style="1" customWidth="1"/>
    <col min="9734" max="9734" width="13.1640625" style="1" customWidth="1"/>
    <col min="9735" max="9735" width="13.33203125" style="1" customWidth="1"/>
    <col min="9736" max="9736" width="31.5" style="1" customWidth="1"/>
    <col min="9737" max="9739" width="10.83203125" style="1" customWidth="1"/>
    <col min="9740" max="9740" width="81.33203125" style="1" customWidth="1"/>
    <col min="9741" max="9977" width="10.1640625" style="1"/>
    <col min="9978" max="9978" width="58.83203125" style="1" customWidth="1"/>
    <col min="9979" max="9979" width="9.33203125" style="1" customWidth="1"/>
    <col min="9980" max="9980" width="38.33203125" style="1" customWidth="1"/>
    <col min="9981" max="9982" width="9.33203125" style="1" customWidth="1"/>
    <col min="9983" max="9983" width="10.83203125" style="1" customWidth="1"/>
    <col min="9984" max="9984" width="33.5" style="1" customWidth="1"/>
    <col min="9985" max="9985" width="15.83203125" style="1" customWidth="1"/>
    <col min="9986" max="9986" width="9.33203125" style="1" customWidth="1"/>
    <col min="9987" max="9987" width="16.6640625" style="1" customWidth="1"/>
    <col min="9988" max="9988" width="49.5" style="1" customWidth="1"/>
    <col min="9989" max="9989" width="13.33203125" style="1" customWidth="1"/>
    <col min="9990" max="9990" width="13.1640625" style="1" customWidth="1"/>
    <col min="9991" max="9991" width="13.33203125" style="1" customWidth="1"/>
    <col min="9992" max="9992" width="31.5" style="1" customWidth="1"/>
    <col min="9993" max="9995" width="10.83203125" style="1" customWidth="1"/>
    <col min="9996" max="9996" width="81.33203125" style="1" customWidth="1"/>
    <col min="9997" max="10233" width="10.1640625" style="1"/>
    <col min="10234" max="10234" width="58.83203125" style="1" customWidth="1"/>
    <col min="10235" max="10235" width="9.33203125" style="1" customWidth="1"/>
    <col min="10236" max="10236" width="38.33203125" style="1" customWidth="1"/>
    <col min="10237" max="10238" width="9.33203125" style="1" customWidth="1"/>
    <col min="10239" max="10239" width="10.83203125" style="1" customWidth="1"/>
    <col min="10240" max="10240" width="33.5" style="1" customWidth="1"/>
    <col min="10241" max="10241" width="15.83203125" style="1" customWidth="1"/>
    <col min="10242" max="10242" width="9.33203125" style="1" customWidth="1"/>
    <col min="10243" max="10243" width="16.6640625" style="1" customWidth="1"/>
    <col min="10244" max="10244" width="49.5" style="1" customWidth="1"/>
    <col min="10245" max="10245" width="13.33203125" style="1" customWidth="1"/>
    <col min="10246" max="10246" width="13.1640625" style="1" customWidth="1"/>
    <col min="10247" max="10247" width="13.33203125" style="1" customWidth="1"/>
    <col min="10248" max="10248" width="31.5" style="1" customWidth="1"/>
    <col min="10249" max="10251" width="10.83203125" style="1" customWidth="1"/>
    <col min="10252" max="10252" width="81.33203125" style="1" customWidth="1"/>
    <col min="10253" max="10489" width="10.1640625" style="1"/>
    <col min="10490" max="10490" width="58.83203125" style="1" customWidth="1"/>
    <col min="10491" max="10491" width="9.33203125" style="1" customWidth="1"/>
    <col min="10492" max="10492" width="38.33203125" style="1" customWidth="1"/>
    <col min="10493" max="10494" width="9.33203125" style="1" customWidth="1"/>
    <col min="10495" max="10495" width="10.83203125" style="1" customWidth="1"/>
    <col min="10496" max="10496" width="33.5" style="1" customWidth="1"/>
    <col min="10497" max="10497" width="15.83203125" style="1" customWidth="1"/>
    <col min="10498" max="10498" width="9.33203125" style="1" customWidth="1"/>
    <col min="10499" max="10499" width="16.6640625" style="1" customWidth="1"/>
    <col min="10500" max="10500" width="49.5" style="1" customWidth="1"/>
    <col min="10501" max="10501" width="13.33203125" style="1" customWidth="1"/>
    <col min="10502" max="10502" width="13.1640625" style="1" customWidth="1"/>
    <col min="10503" max="10503" width="13.33203125" style="1" customWidth="1"/>
    <col min="10504" max="10504" width="31.5" style="1" customWidth="1"/>
    <col min="10505" max="10507" width="10.83203125" style="1" customWidth="1"/>
    <col min="10508" max="10508" width="81.33203125" style="1" customWidth="1"/>
    <col min="10509" max="10745" width="10.1640625" style="1"/>
    <col min="10746" max="10746" width="58.83203125" style="1" customWidth="1"/>
    <col min="10747" max="10747" width="9.33203125" style="1" customWidth="1"/>
    <col min="10748" max="10748" width="38.33203125" style="1" customWidth="1"/>
    <col min="10749" max="10750" width="9.33203125" style="1" customWidth="1"/>
    <col min="10751" max="10751" width="10.83203125" style="1" customWidth="1"/>
    <col min="10752" max="10752" width="33.5" style="1" customWidth="1"/>
    <col min="10753" max="10753" width="15.83203125" style="1" customWidth="1"/>
    <col min="10754" max="10754" width="9.33203125" style="1" customWidth="1"/>
    <col min="10755" max="10755" width="16.6640625" style="1" customWidth="1"/>
    <col min="10756" max="10756" width="49.5" style="1" customWidth="1"/>
    <col min="10757" max="10757" width="13.33203125" style="1" customWidth="1"/>
    <col min="10758" max="10758" width="13.1640625" style="1" customWidth="1"/>
    <col min="10759" max="10759" width="13.33203125" style="1" customWidth="1"/>
    <col min="10760" max="10760" width="31.5" style="1" customWidth="1"/>
    <col min="10761" max="10763" width="10.83203125" style="1" customWidth="1"/>
    <col min="10764" max="10764" width="81.33203125" style="1" customWidth="1"/>
    <col min="10765" max="11001" width="10.1640625" style="1"/>
    <col min="11002" max="11002" width="58.83203125" style="1" customWidth="1"/>
    <col min="11003" max="11003" width="9.33203125" style="1" customWidth="1"/>
    <col min="11004" max="11004" width="38.33203125" style="1" customWidth="1"/>
    <col min="11005" max="11006" width="9.33203125" style="1" customWidth="1"/>
    <col min="11007" max="11007" width="10.83203125" style="1" customWidth="1"/>
    <col min="11008" max="11008" width="33.5" style="1" customWidth="1"/>
    <col min="11009" max="11009" width="15.83203125" style="1" customWidth="1"/>
    <col min="11010" max="11010" width="9.33203125" style="1" customWidth="1"/>
    <col min="11011" max="11011" width="16.6640625" style="1" customWidth="1"/>
    <col min="11012" max="11012" width="49.5" style="1" customWidth="1"/>
    <col min="11013" max="11013" width="13.33203125" style="1" customWidth="1"/>
    <col min="11014" max="11014" width="13.1640625" style="1" customWidth="1"/>
    <col min="11015" max="11015" width="13.33203125" style="1" customWidth="1"/>
    <col min="11016" max="11016" width="31.5" style="1" customWidth="1"/>
    <col min="11017" max="11019" width="10.83203125" style="1" customWidth="1"/>
    <col min="11020" max="11020" width="81.33203125" style="1" customWidth="1"/>
    <col min="11021" max="11257" width="10.1640625" style="1"/>
    <col min="11258" max="11258" width="58.83203125" style="1" customWidth="1"/>
    <col min="11259" max="11259" width="9.33203125" style="1" customWidth="1"/>
    <col min="11260" max="11260" width="38.33203125" style="1" customWidth="1"/>
    <col min="11261" max="11262" width="9.33203125" style="1" customWidth="1"/>
    <col min="11263" max="11263" width="10.83203125" style="1" customWidth="1"/>
    <col min="11264" max="11264" width="33.5" style="1" customWidth="1"/>
    <col min="11265" max="11265" width="15.83203125" style="1" customWidth="1"/>
    <col min="11266" max="11266" width="9.33203125" style="1" customWidth="1"/>
    <col min="11267" max="11267" width="16.6640625" style="1" customWidth="1"/>
    <col min="11268" max="11268" width="49.5" style="1" customWidth="1"/>
    <col min="11269" max="11269" width="13.33203125" style="1" customWidth="1"/>
    <col min="11270" max="11270" width="13.1640625" style="1" customWidth="1"/>
    <col min="11271" max="11271" width="13.33203125" style="1" customWidth="1"/>
    <col min="11272" max="11272" width="31.5" style="1" customWidth="1"/>
    <col min="11273" max="11275" width="10.83203125" style="1" customWidth="1"/>
    <col min="11276" max="11276" width="81.33203125" style="1" customWidth="1"/>
    <col min="11277" max="11513" width="10.1640625" style="1"/>
    <col min="11514" max="11514" width="58.83203125" style="1" customWidth="1"/>
    <col min="11515" max="11515" width="9.33203125" style="1" customWidth="1"/>
    <col min="11516" max="11516" width="38.33203125" style="1" customWidth="1"/>
    <col min="11517" max="11518" width="9.33203125" style="1" customWidth="1"/>
    <col min="11519" max="11519" width="10.83203125" style="1" customWidth="1"/>
    <col min="11520" max="11520" width="33.5" style="1" customWidth="1"/>
    <col min="11521" max="11521" width="15.83203125" style="1" customWidth="1"/>
    <col min="11522" max="11522" width="9.33203125" style="1" customWidth="1"/>
    <col min="11523" max="11523" width="16.6640625" style="1" customWidth="1"/>
    <col min="11524" max="11524" width="49.5" style="1" customWidth="1"/>
    <col min="11525" max="11525" width="13.33203125" style="1" customWidth="1"/>
    <col min="11526" max="11526" width="13.1640625" style="1" customWidth="1"/>
    <col min="11527" max="11527" width="13.33203125" style="1" customWidth="1"/>
    <col min="11528" max="11528" width="31.5" style="1" customWidth="1"/>
    <col min="11529" max="11531" width="10.83203125" style="1" customWidth="1"/>
    <col min="11532" max="11532" width="81.33203125" style="1" customWidth="1"/>
    <col min="11533" max="11769" width="10.1640625" style="1"/>
    <col min="11770" max="11770" width="58.83203125" style="1" customWidth="1"/>
    <col min="11771" max="11771" width="9.33203125" style="1" customWidth="1"/>
    <col min="11772" max="11772" width="38.33203125" style="1" customWidth="1"/>
    <col min="11773" max="11774" width="9.33203125" style="1" customWidth="1"/>
    <col min="11775" max="11775" width="10.83203125" style="1" customWidth="1"/>
    <col min="11776" max="11776" width="33.5" style="1" customWidth="1"/>
    <col min="11777" max="11777" width="15.83203125" style="1" customWidth="1"/>
    <col min="11778" max="11778" width="9.33203125" style="1" customWidth="1"/>
    <col min="11779" max="11779" width="16.6640625" style="1" customWidth="1"/>
    <col min="11780" max="11780" width="49.5" style="1" customWidth="1"/>
    <col min="11781" max="11781" width="13.33203125" style="1" customWidth="1"/>
    <col min="11782" max="11782" width="13.1640625" style="1" customWidth="1"/>
    <col min="11783" max="11783" width="13.33203125" style="1" customWidth="1"/>
    <col min="11784" max="11784" width="31.5" style="1" customWidth="1"/>
    <col min="11785" max="11787" width="10.83203125" style="1" customWidth="1"/>
    <col min="11788" max="11788" width="81.33203125" style="1" customWidth="1"/>
    <col min="11789" max="12025" width="10.1640625" style="1"/>
    <col min="12026" max="12026" width="58.83203125" style="1" customWidth="1"/>
    <col min="12027" max="12027" width="9.33203125" style="1" customWidth="1"/>
    <col min="12028" max="12028" width="38.33203125" style="1" customWidth="1"/>
    <col min="12029" max="12030" width="9.33203125" style="1" customWidth="1"/>
    <col min="12031" max="12031" width="10.83203125" style="1" customWidth="1"/>
    <col min="12032" max="12032" width="33.5" style="1" customWidth="1"/>
    <col min="12033" max="12033" width="15.83203125" style="1" customWidth="1"/>
    <col min="12034" max="12034" width="9.33203125" style="1" customWidth="1"/>
    <col min="12035" max="12035" width="16.6640625" style="1" customWidth="1"/>
    <col min="12036" max="12036" width="49.5" style="1" customWidth="1"/>
    <col min="12037" max="12037" width="13.33203125" style="1" customWidth="1"/>
    <col min="12038" max="12038" width="13.1640625" style="1" customWidth="1"/>
    <col min="12039" max="12039" width="13.33203125" style="1" customWidth="1"/>
    <col min="12040" max="12040" width="31.5" style="1" customWidth="1"/>
    <col min="12041" max="12043" width="10.83203125" style="1" customWidth="1"/>
    <col min="12044" max="12044" width="81.33203125" style="1" customWidth="1"/>
    <col min="12045" max="12281" width="10.1640625" style="1"/>
    <col min="12282" max="12282" width="58.83203125" style="1" customWidth="1"/>
    <col min="12283" max="12283" width="9.33203125" style="1" customWidth="1"/>
    <col min="12284" max="12284" width="38.33203125" style="1" customWidth="1"/>
    <col min="12285" max="12286" width="9.33203125" style="1" customWidth="1"/>
    <col min="12287" max="12287" width="10.83203125" style="1" customWidth="1"/>
    <col min="12288" max="12288" width="33.5" style="1" customWidth="1"/>
    <col min="12289" max="12289" width="15.83203125" style="1" customWidth="1"/>
    <col min="12290" max="12290" width="9.33203125" style="1" customWidth="1"/>
    <col min="12291" max="12291" width="16.6640625" style="1" customWidth="1"/>
    <col min="12292" max="12292" width="49.5" style="1" customWidth="1"/>
    <col min="12293" max="12293" width="13.33203125" style="1" customWidth="1"/>
    <col min="12294" max="12294" width="13.1640625" style="1" customWidth="1"/>
    <col min="12295" max="12295" width="13.33203125" style="1" customWidth="1"/>
    <col min="12296" max="12296" width="31.5" style="1" customWidth="1"/>
    <col min="12297" max="12299" width="10.83203125" style="1" customWidth="1"/>
    <col min="12300" max="12300" width="81.33203125" style="1" customWidth="1"/>
    <col min="12301" max="12537" width="10.1640625" style="1"/>
    <col min="12538" max="12538" width="58.83203125" style="1" customWidth="1"/>
    <col min="12539" max="12539" width="9.33203125" style="1" customWidth="1"/>
    <col min="12540" max="12540" width="38.33203125" style="1" customWidth="1"/>
    <col min="12541" max="12542" width="9.33203125" style="1" customWidth="1"/>
    <col min="12543" max="12543" width="10.83203125" style="1" customWidth="1"/>
    <col min="12544" max="12544" width="33.5" style="1" customWidth="1"/>
    <col min="12545" max="12545" width="15.83203125" style="1" customWidth="1"/>
    <col min="12546" max="12546" width="9.33203125" style="1" customWidth="1"/>
    <col min="12547" max="12547" width="16.6640625" style="1" customWidth="1"/>
    <col min="12548" max="12548" width="49.5" style="1" customWidth="1"/>
    <col min="12549" max="12549" width="13.33203125" style="1" customWidth="1"/>
    <col min="12550" max="12550" width="13.1640625" style="1" customWidth="1"/>
    <col min="12551" max="12551" width="13.33203125" style="1" customWidth="1"/>
    <col min="12552" max="12552" width="31.5" style="1" customWidth="1"/>
    <col min="12553" max="12555" width="10.83203125" style="1" customWidth="1"/>
    <col min="12556" max="12556" width="81.33203125" style="1" customWidth="1"/>
    <col min="12557" max="12793" width="10.1640625" style="1"/>
    <col min="12794" max="12794" width="58.83203125" style="1" customWidth="1"/>
    <col min="12795" max="12795" width="9.33203125" style="1" customWidth="1"/>
    <col min="12796" max="12796" width="38.33203125" style="1" customWidth="1"/>
    <col min="12797" max="12798" width="9.33203125" style="1" customWidth="1"/>
    <col min="12799" max="12799" width="10.83203125" style="1" customWidth="1"/>
    <col min="12800" max="12800" width="33.5" style="1" customWidth="1"/>
    <col min="12801" max="12801" width="15.83203125" style="1" customWidth="1"/>
    <col min="12802" max="12802" width="9.33203125" style="1" customWidth="1"/>
    <col min="12803" max="12803" width="16.6640625" style="1" customWidth="1"/>
    <col min="12804" max="12804" width="49.5" style="1" customWidth="1"/>
    <col min="12805" max="12805" width="13.33203125" style="1" customWidth="1"/>
    <col min="12806" max="12806" width="13.1640625" style="1" customWidth="1"/>
    <col min="12807" max="12807" width="13.33203125" style="1" customWidth="1"/>
    <col min="12808" max="12808" width="31.5" style="1" customWidth="1"/>
    <col min="12809" max="12811" width="10.83203125" style="1" customWidth="1"/>
    <col min="12812" max="12812" width="81.33203125" style="1" customWidth="1"/>
    <col min="12813" max="13049" width="10.1640625" style="1"/>
    <col min="13050" max="13050" width="58.83203125" style="1" customWidth="1"/>
    <col min="13051" max="13051" width="9.33203125" style="1" customWidth="1"/>
    <col min="13052" max="13052" width="38.33203125" style="1" customWidth="1"/>
    <col min="13053" max="13054" width="9.33203125" style="1" customWidth="1"/>
    <col min="13055" max="13055" width="10.83203125" style="1" customWidth="1"/>
    <col min="13056" max="13056" width="33.5" style="1" customWidth="1"/>
    <col min="13057" max="13057" width="15.83203125" style="1" customWidth="1"/>
    <col min="13058" max="13058" width="9.33203125" style="1" customWidth="1"/>
    <col min="13059" max="13059" width="16.6640625" style="1" customWidth="1"/>
    <col min="13060" max="13060" width="49.5" style="1" customWidth="1"/>
    <col min="13061" max="13061" width="13.33203125" style="1" customWidth="1"/>
    <col min="13062" max="13062" width="13.1640625" style="1" customWidth="1"/>
    <col min="13063" max="13063" width="13.33203125" style="1" customWidth="1"/>
    <col min="13064" max="13064" width="31.5" style="1" customWidth="1"/>
    <col min="13065" max="13067" width="10.83203125" style="1" customWidth="1"/>
    <col min="13068" max="13068" width="81.33203125" style="1" customWidth="1"/>
    <col min="13069" max="13305" width="10.1640625" style="1"/>
    <col min="13306" max="13306" width="58.83203125" style="1" customWidth="1"/>
    <col min="13307" max="13307" width="9.33203125" style="1" customWidth="1"/>
    <col min="13308" max="13308" width="38.33203125" style="1" customWidth="1"/>
    <col min="13309" max="13310" width="9.33203125" style="1" customWidth="1"/>
    <col min="13311" max="13311" width="10.83203125" style="1" customWidth="1"/>
    <col min="13312" max="13312" width="33.5" style="1" customWidth="1"/>
    <col min="13313" max="13313" width="15.83203125" style="1" customWidth="1"/>
    <col min="13314" max="13314" width="9.33203125" style="1" customWidth="1"/>
    <col min="13315" max="13315" width="16.6640625" style="1" customWidth="1"/>
    <col min="13316" max="13316" width="49.5" style="1" customWidth="1"/>
    <col min="13317" max="13317" width="13.33203125" style="1" customWidth="1"/>
    <col min="13318" max="13318" width="13.1640625" style="1" customWidth="1"/>
    <col min="13319" max="13319" width="13.33203125" style="1" customWidth="1"/>
    <col min="13320" max="13320" width="31.5" style="1" customWidth="1"/>
    <col min="13321" max="13323" width="10.83203125" style="1" customWidth="1"/>
    <col min="13324" max="13324" width="81.33203125" style="1" customWidth="1"/>
    <col min="13325" max="13561" width="10.1640625" style="1"/>
    <col min="13562" max="13562" width="58.83203125" style="1" customWidth="1"/>
    <col min="13563" max="13563" width="9.33203125" style="1" customWidth="1"/>
    <col min="13564" max="13564" width="38.33203125" style="1" customWidth="1"/>
    <col min="13565" max="13566" width="9.33203125" style="1" customWidth="1"/>
    <col min="13567" max="13567" width="10.83203125" style="1" customWidth="1"/>
    <col min="13568" max="13568" width="33.5" style="1" customWidth="1"/>
    <col min="13569" max="13569" width="15.83203125" style="1" customWidth="1"/>
    <col min="13570" max="13570" width="9.33203125" style="1" customWidth="1"/>
    <col min="13571" max="13571" width="16.6640625" style="1" customWidth="1"/>
    <col min="13572" max="13572" width="49.5" style="1" customWidth="1"/>
    <col min="13573" max="13573" width="13.33203125" style="1" customWidth="1"/>
    <col min="13574" max="13574" width="13.1640625" style="1" customWidth="1"/>
    <col min="13575" max="13575" width="13.33203125" style="1" customWidth="1"/>
    <col min="13576" max="13576" width="31.5" style="1" customWidth="1"/>
    <col min="13577" max="13579" width="10.83203125" style="1" customWidth="1"/>
    <col min="13580" max="13580" width="81.33203125" style="1" customWidth="1"/>
    <col min="13581" max="13817" width="10.1640625" style="1"/>
    <col min="13818" max="13818" width="58.83203125" style="1" customWidth="1"/>
    <col min="13819" max="13819" width="9.33203125" style="1" customWidth="1"/>
    <col min="13820" max="13820" width="38.33203125" style="1" customWidth="1"/>
    <col min="13821" max="13822" width="9.33203125" style="1" customWidth="1"/>
    <col min="13823" max="13823" width="10.83203125" style="1" customWidth="1"/>
    <col min="13824" max="13824" width="33.5" style="1" customWidth="1"/>
    <col min="13825" max="13825" width="15.83203125" style="1" customWidth="1"/>
    <col min="13826" max="13826" width="9.33203125" style="1" customWidth="1"/>
    <col min="13827" max="13827" width="16.6640625" style="1" customWidth="1"/>
    <col min="13828" max="13828" width="49.5" style="1" customWidth="1"/>
    <col min="13829" max="13829" width="13.33203125" style="1" customWidth="1"/>
    <col min="13830" max="13830" width="13.1640625" style="1" customWidth="1"/>
    <col min="13831" max="13831" width="13.33203125" style="1" customWidth="1"/>
    <col min="13832" max="13832" width="31.5" style="1" customWidth="1"/>
    <col min="13833" max="13835" width="10.83203125" style="1" customWidth="1"/>
    <col min="13836" max="13836" width="81.33203125" style="1" customWidth="1"/>
    <col min="13837" max="14073" width="10.1640625" style="1"/>
    <col min="14074" max="14074" width="58.83203125" style="1" customWidth="1"/>
    <col min="14075" max="14075" width="9.33203125" style="1" customWidth="1"/>
    <col min="14076" max="14076" width="38.33203125" style="1" customWidth="1"/>
    <col min="14077" max="14078" width="9.33203125" style="1" customWidth="1"/>
    <col min="14079" max="14079" width="10.83203125" style="1" customWidth="1"/>
    <col min="14080" max="14080" width="33.5" style="1" customWidth="1"/>
    <col min="14081" max="14081" width="15.83203125" style="1" customWidth="1"/>
    <col min="14082" max="14082" width="9.33203125" style="1" customWidth="1"/>
    <col min="14083" max="14083" width="16.6640625" style="1" customWidth="1"/>
    <col min="14084" max="14084" width="49.5" style="1" customWidth="1"/>
    <col min="14085" max="14085" width="13.33203125" style="1" customWidth="1"/>
    <col min="14086" max="14086" width="13.1640625" style="1" customWidth="1"/>
    <col min="14087" max="14087" width="13.33203125" style="1" customWidth="1"/>
    <col min="14088" max="14088" width="31.5" style="1" customWidth="1"/>
    <col min="14089" max="14091" width="10.83203125" style="1" customWidth="1"/>
    <col min="14092" max="14092" width="81.33203125" style="1" customWidth="1"/>
    <col min="14093" max="14329" width="10.1640625" style="1"/>
    <col min="14330" max="14330" width="58.83203125" style="1" customWidth="1"/>
    <col min="14331" max="14331" width="9.33203125" style="1" customWidth="1"/>
    <col min="14332" max="14332" width="38.33203125" style="1" customWidth="1"/>
    <col min="14333" max="14334" width="9.33203125" style="1" customWidth="1"/>
    <col min="14335" max="14335" width="10.83203125" style="1" customWidth="1"/>
    <col min="14336" max="14336" width="33.5" style="1" customWidth="1"/>
    <col min="14337" max="14337" width="15.83203125" style="1" customWidth="1"/>
    <col min="14338" max="14338" width="9.33203125" style="1" customWidth="1"/>
    <col min="14339" max="14339" width="16.6640625" style="1" customWidth="1"/>
    <col min="14340" max="14340" width="49.5" style="1" customWidth="1"/>
    <col min="14341" max="14341" width="13.33203125" style="1" customWidth="1"/>
    <col min="14342" max="14342" width="13.1640625" style="1" customWidth="1"/>
    <col min="14343" max="14343" width="13.33203125" style="1" customWidth="1"/>
    <col min="14344" max="14344" width="31.5" style="1" customWidth="1"/>
    <col min="14345" max="14347" width="10.83203125" style="1" customWidth="1"/>
    <col min="14348" max="14348" width="81.33203125" style="1" customWidth="1"/>
    <col min="14349" max="14585" width="10.1640625" style="1"/>
    <col min="14586" max="14586" width="58.83203125" style="1" customWidth="1"/>
    <col min="14587" max="14587" width="9.33203125" style="1" customWidth="1"/>
    <col min="14588" max="14588" width="38.33203125" style="1" customWidth="1"/>
    <col min="14589" max="14590" width="9.33203125" style="1" customWidth="1"/>
    <col min="14591" max="14591" width="10.83203125" style="1" customWidth="1"/>
    <col min="14592" max="14592" width="33.5" style="1" customWidth="1"/>
    <col min="14593" max="14593" width="15.83203125" style="1" customWidth="1"/>
    <col min="14594" max="14594" width="9.33203125" style="1" customWidth="1"/>
    <col min="14595" max="14595" width="16.6640625" style="1" customWidth="1"/>
    <col min="14596" max="14596" width="49.5" style="1" customWidth="1"/>
    <col min="14597" max="14597" width="13.33203125" style="1" customWidth="1"/>
    <col min="14598" max="14598" width="13.1640625" style="1" customWidth="1"/>
    <col min="14599" max="14599" width="13.33203125" style="1" customWidth="1"/>
    <col min="14600" max="14600" width="31.5" style="1" customWidth="1"/>
    <col min="14601" max="14603" width="10.83203125" style="1" customWidth="1"/>
    <col min="14604" max="14604" width="81.33203125" style="1" customWidth="1"/>
    <col min="14605" max="14841" width="10.1640625" style="1"/>
    <col min="14842" max="14842" width="58.83203125" style="1" customWidth="1"/>
    <col min="14843" max="14843" width="9.33203125" style="1" customWidth="1"/>
    <col min="14844" max="14844" width="38.33203125" style="1" customWidth="1"/>
    <col min="14845" max="14846" width="9.33203125" style="1" customWidth="1"/>
    <col min="14847" max="14847" width="10.83203125" style="1" customWidth="1"/>
    <col min="14848" max="14848" width="33.5" style="1" customWidth="1"/>
    <col min="14849" max="14849" width="15.83203125" style="1" customWidth="1"/>
    <col min="14850" max="14850" width="9.33203125" style="1" customWidth="1"/>
    <col min="14851" max="14851" width="16.6640625" style="1" customWidth="1"/>
    <col min="14852" max="14852" width="49.5" style="1" customWidth="1"/>
    <col min="14853" max="14853" width="13.33203125" style="1" customWidth="1"/>
    <col min="14854" max="14854" width="13.1640625" style="1" customWidth="1"/>
    <col min="14855" max="14855" width="13.33203125" style="1" customWidth="1"/>
    <col min="14856" max="14856" width="31.5" style="1" customWidth="1"/>
    <col min="14857" max="14859" width="10.83203125" style="1" customWidth="1"/>
    <col min="14860" max="14860" width="81.33203125" style="1" customWidth="1"/>
    <col min="14861" max="15097" width="10.1640625" style="1"/>
    <col min="15098" max="15098" width="58.83203125" style="1" customWidth="1"/>
    <col min="15099" max="15099" width="9.33203125" style="1" customWidth="1"/>
    <col min="15100" max="15100" width="38.33203125" style="1" customWidth="1"/>
    <col min="15101" max="15102" width="9.33203125" style="1" customWidth="1"/>
    <col min="15103" max="15103" width="10.83203125" style="1" customWidth="1"/>
    <col min="15104" max="15104" width="33.5" style="1" customWidth="1"/>
    <col min="15105" max="15105" width="15.83203125" style="1" customWidth="1"/>
    <col min="15106" max="15106" width="9.33203125" style="1" customWidth="1"/>
    <col min="15107" max="15107" width="16.6640625" style="1" customWidth="1"/>
    <col min="15108" max="15108" width="49.5" style="1" customWidth="1"/>
    <col min="15109" max="15109" width="13.33203125" style="1" customWidth="1"/>
    <col min="15110" max="15110" width="13.1640625" style="1" customWidth="1"/>
    <col min="15111" max="15111" width="13.33203125" style="1" customWidth="1"/>
    <col min="15112" max="15112" width="31.5" style="1" customWidth="1"/>
    <col min="15113" max="15115" width="10.83203125" style="1" customWidth="1"/>
    <col min="15116" max="15116" width="81.33203125" style="1" customWidth="1"/>
    <col min="15117" max="15353" width="10.1640625" style="1"/>
    <col min="15354" max="15354" width="58.83203125" style="1" customWidth="1"/>
    <col min="15355" max="15355" width="9.33203125" style="1" customWidth="1"/>
    <col min="15356" max="15356" width="38.33203125" style="1" customWidth="1"/>
    <col min="15357" max="15358" width="9.33203125" style="1" customWidth="1"/>
    <col min="15359" max="15359" width="10.83203125" style="1" customWidth="1"/>
    <col min="15360" max="15360" width="33.5" style="1" customWidth="1"/>
    <col min="15361" max="15361" width="15.83203125" style="1" customWidth="1"/>
    <col min="15362" max="15362" width="9.33203125" style="1" customWidth="1"/>
    <col min="15363" max="15363" width="16.6640625" style="1" customWidth="1"/>
    <col min="15364" max="15364" width="49.5" style="1" customWidth="1"/>
    <col min="15365" max="15365" width="13.33203125" style="1" customWidth="1"/>
    <col min="15366" max="15366" width="13.1640625" style="1" customWidth="1"/>
    <col min="15367" max="15367" width="13.33203125" style="1" customWidth="1"/>
    <col min="15368" max="15368" width="31.5" style="1" customWidth="1"/>
    <col min="15369" max="15371" width="10.83203125" style="1" customWidth="1"/>
    <col min="15372" max="15372" width="81.33203125" style="1" customWidth="1"/>
    <col min="15373" max="15609" width="10.1640625" style="1"/>
    <col min="15610" max="15610" width="58.83203125" style="1" customWidth="1"/>
    <col min="15611" max="15611" width="9.33203125" style="1" customWidth="1"/>
    <col min="15612" max="15612" width="38.33203125" style="1" customWidth="1"/>
    <col min="15613" max="15614" width="9.33203125" style="1" customWidth="1"/>
    <col min="15615" max="15615" width="10.83203125" style="1" customWidth="1"/>
    <col min="15616" max="15616" width="33.5" style="1" customWidth="1"/>
    <col min="15617" max="15617" width="15.83203125" style="1" customWidth="1"/>
    <col min="15618" max="15618" width="9.33203125" style="1" customWidth="1"/>
    <col min="15619" max="15619" width="16.6640625" style="1" customWidth="1"/>
    <col min="15620" max="15620" width="49.5" style="1" customWidth="1"/>
    <col min="15621" max="15621" width="13.33203125" style="1" customWidth="1"/>
    <col min="15622" max="15622" width="13.1640625" style="1" customWidth="1"/>
    <col min="15623" max="15623" width="13.33203125" style="1" customWidth="1"/>
    <col min="15624" max="15624" width="31.5" style="1" customWidth="1"/>
    <col min="15625" max="15627" width="10.83203125" style="1" customWidth="1"/>
    <col min="15628" max="15628" width="81.33203125" style="1" customWidth="1"/>
    <col min="15629" max="15865" width="10.1640625" style="1"/>
    <col min="15866" max="15866" width="58.83203125" style="1" customWidth="1"/>
    <col min="15867" max="15867" width="9.33203125" style="1" customWidth="1"/>
    <col min="15868" max="15868" width="38.33203125" style="1" customWidth="1"/>
    <col min="15869" max="15870" width="9.33203125" style="1" customWidth="1"/>
    <col min="15871" max="15871" width="10.83203125" style="1" customWidth="1"/>
    <col min="15872" max="15872" width="33.5" style="1" customWidth="1"/>
    <col min="15873" max="15873" width="15.83203125" style="1" customWidth="1"/>
    <col min="15874" max="15874" width="9.33203125" style="1" customWidth="1"/>
    <col min="15875" max="15875" width="16.6640625" style="1" customWidth="1"/>
    <col min="15876" max="15876" width="49.5" style="1" customWidth="1"/>
    <col min="15877" max="15877" width="13.33203125" style="1" customWidth="1"/>
    <col min="15878" max="15878" width="13.1640625" style="1" customWidth="1"/>
    <col min="15879" max="15879" width="13.33203125" style="1" customWidth="1"/>
    <col min="15880" max="15880" width="31.5" style="1" customWidth="1"/>
    <col min="15881" max="15883" width="10.83203125" style="1" customWidth="1"/>
    <col min="15884" max="15884" width="81.33203125" style="1" customWidth="1"/>
    <col min="15885" max="16121" width="10.1640625" style="1"/>
    <col min="16122" max="16122" width="58.83203125" style="1" customWidth="1"/>
    <col min="16123" max="16123" width="9.33203125" style="1" customWidth="1"/>
    <col min="16124" max="16124" width="38.33203125" style="1" customWidth="1"/>
    <col min="16125" max="16126" width="9.33203125" style="1" customWidth="1"/>
    <col min="16127" max="16127" width="10.83203125" style="1" customWidth="1"/>
    <col min="16128" max="16128" width="33.5" style="1" customWidth="1"/>
    <col min="16129" max="16129" width="15.83203125" style="1" customWidth="1"/>
    <col min="16130" max="16130" width="9.33203125" style="1" customWidth="1"/>
    <col min="16131" max="16131" width="16.6640625" style="1" customWidth="1"/>
    <col min="16132" max="16132" width="49.5" style="1" customWidth="1"/>
    <col min="16133" max="16133" width="13.33203125" style="1" customWidth="1"/>
    <col min="16134" max="16134" width="13.1640625" style="1" customWidth="1"/>
    <col min="16135" max="16135" width="13.33203125" style="1" customWidth="1"/>
    <col min="16136" max="16136" width="31.5" style="1" customWidth="1"/>
    <col min="16137" max="16139" width="10.83203125" style="1" customWidth="1"/>
    <col min="16140" max="16140" width="81.33203125" style="1" customWidth="1"/>
    <col min="16141" max="16384" width="10.1640625" style="1"/>
  </cols>
  <sheetData>
    <row r="1" spans="1:20" ht="27" customHeight="1" x14ac:dyDescent="0.4">
      <c r="A1" s="822" t="s">
        <v>235</v>
      </c>
      <c r="B1" s="822"/>
      <c r="C1" s="822"/>
      <c r="D1" s="822"/>
      <c r="E1" s="822"/>
      <c r="F1" s="822"/>
      <c r="G1" s="822"/>
      <c r="H1" s="822"/>
      <c r="I1" s="822"/>
      <c r="J1" s="822"/>
      <c r="K1" s="822"/>
      <c r="L1" s="822"/>
      <c r="M1" s="822"/>
      <c r="N1" s="822"/>
      <c r="O1" s="822"/>
      <c r="P1" s="822"/>
      <c r="Q1" s="822"/>
      <c r="R1" s="822"/>
    </row>
    <row r="2" spans="1:20" ht="27" customHeight="1" x14ac:dyDescent="0.4">
      <c r="A2" s="823" t="s">
        <v>236</v>
      </c>
      <c r="B2" s="824"/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824"/>
      <c r="O2" s="824"/>
      <c r="P2" s="824"/>
      <c r="Q2" s="824"/>
      <c r="R2" s="825"/>
      <c r="S2" s="692" t="s">
        <v>298</v>
      </c>
    </row>
    <row r="3" spans="1:20" ht="27" customHeight="1" x14ac:dyDescent="0.4">
      <c r="A3" s="776" t="s">
        <v>73</v>
      </c>
      <c r="B3" s="777"/>
      <c r="C3" s="684" t="s">
        <v>28</v>
      </c>
      <c r="D3" s="684"/>
      <c r="E3" s="684"/>
      <c r="F3" s="684"/>
      <c r="G3" s="685" t="s">
        <v>30</v>
      </c>
      <c r="H3" s="685"/>
      <c r="I3" s="685"/>
      <c r="J3" s="685"/>
      <c r="K3" s="686" t="s">
        <v>74</v>
      </c>
      <c r="L3" s="686"/>
      <c r="M3" s="686"/>
      <c r="N3" s="686"/>
      <c r="O3" s="687" t="s">
        <v>55</v>
      </c>
      <c r="P3" s="688"/>
      <c r="Q3" s="688"/>
      <c r="R3" s="689"/>
      <c r="S3" s="693"/>
    </row>
    <row r="4" spans="1:20" ht="27" customHeight="1" x14ac:dyDescent="0.4">
      <c r="A4" s="692" t="s">
        <v>75</v>
      </c>
      <c r="B4" s="693" t="s">
        <v>503</v>
      </c>
      <c r="C4" s="665" t="s">
        <v>76</v>
      </c>
      <c r="D4" s="665"/>
      <c r="E4" s="665"/>
      <c r="F4" s="665"/>
      <c r="G4" s="666" t="s">
        <v>77</v>
      </c>
      <c r="H4" s="666"/>
      <c r="I4" s="666"/>
      <c r="J4" s="666"/>
      <c r="K4" s="667" t="s">
        <v>78</v>
      </c>
      <c r="L4" s="667"/>
      <c r="M4" s="667"/>
      <c r="N4" s="667"/>
      <c r="O4" s="668" t="s">
        <v>79</v>
      </c>
      <c r="P4" s="669"/>
      <c r="Q4" s="669"/>
      <c r="R4" s="670"/>
      <c r="S4" s="693"/>
    </row>
    <row r="5" spans="1:20" ht="50.25" customHeight="1" x14ac:dyDescent="0.4">
      <c r="A5" s="694"/>
      <c r="B5" s="693"/>
      <c r="C5" s="827" t="s">
        <v>237</v>
      </c>
      <c r="D5" s="828"/>
      <c r="E5" s="828"/>
      <c r="F5" s="829"/>
      <c r="G5" s="819" t="s">
        <v>238</v>
      </c>
      <c r="H5" s="820"/>
      <c r="I5" s="820"/>
      <c r="J5" s="821"/>
      <c r="K5" s="819" t="s">
        <v>239</v>
      </c>
      <c r="L5" s="820"/>
      <c r="M5" s="820"/>
      <c r="N5" s="821"/>
      <c r="O5" s="819" t="s">
        <v>240</v>
      </c>
      <c r="P5" s="820"/>
      <c r="Q5" s="820"/>
      <c r="R5" s="821"/>
      <c r="S5" s="693"/>
    </row>
    <row r="6" spans="1:20" ht="34.5" customHeight="1" x14ac:dyDescent="0.4">
      <c r="A6" s="3" t="s">
        <v>80</v>
      </c>
      <c r="B6" s="693"/>
      <c r="C6" s="826"/>
      <c r="D6" s="826"/>
      <c r="E6" s="826"/>
      <c r="F6" s="826"/>
      <c r="G6" s="674"/>
      <c r="H6" s="675"/>
      <c r="I6" s="674"/>
      <c r="J6" s="675"/>
      <c r="K6" s="676"/>
      <c r="L6" s="677"/>
      <c r="M6" s="676"/>
      <c r="N6" s="677"/>
      <c r="O6" s="700"/>
      <c r="P6" s="701"/>
      <c r="Q6" s="698"/>
      <c r="R6" s="699"/>
      <c r="S6" s="694"/>
    </row>
    <row r="7" spans="1:20" ht="27" customHeight="1" x14ac:dyDescent="0.4">
      <c r="A7" s="2" t="s">
        <v>24</v>
      </c>
      <c r="B7" s="694"/>
      <c r="C7" s="4" t="s">
        <v>81</v>
      </c>
      <c r="D7" s="5" t="s">
        <v>82</v>
      </c>
      <c r="E7" s="4" t="s">
        <v>83</v>
      </c>
      <c r="F7" s="5" t="s">
        <v>82</v>
      </c>
      <c r="G7" s="6" t="s">
        <v>81</v>
      </c>
      <c r="H7" s="5" t="s">
        <v>82</v>
      </c>
      <c r="I7" s="6" t="s">
        <v>83</v>
      </c>
      <c r="J7" s="5" t="s">
        <v>82</v>
      </c>
      <c r="K7" s="7" t="s">
        <v>81</v>
      </c>
      <c r="L7" s="5" t="s">
        <v>82</v>
      </c>
      <c r="M7" s="7" t="s">
        <v>83</v>
      </c>
      <c r="N7" s="5" t="s">
        <v>82</v>
      </c>
      <c r="O7" s="8" t="s">
        <v>81</v>
      </c>
      <c r="P7" s="5" t="s">
        <v>82</v>
      </c>
      <c r="Q7" s="8" t="s">
        <v>83</v>
      </c>
      <c r="R7" s="5" t="s">
        <v>82</v>
      </c>
      <c r="S7" s="268" t="s">
        <v>300</v>
      </c>
      <c r="T7" s="13"/>
    </row>
    <row r="8" spans="1:20" ht="27" customHeight="1" x14ac:dyDescent="0.4">
      <c r="A8" s="265" t="s">
        <v>140</v>
      </c>
      <c r="B8" s="559"/>
      <c r="C8" s="265" t="s">
        <v>140</v>
      </c>
      <c r="D8" s="2"/>
      <c r="E8" s="4"/>
      <c r="F8" s="2"/>
      <c r="G8" s="6"/>
      <c r="H8" s="5"/>
      <c r="I8" s="6"/>
      <c r="J8" s="5"/>
      <c r="K8" s="7"/>
      <c r="L8" s="5"/>
      <c r="M8" s="7"/>
      <c r="N8" s="5"/>
      <c r="O8" s="8"/>
      <c r="P8" s="5"/>
      <c r="Q8" s="8"/>
      <c r="R8" s="5"/>
      <c r="S8" s="162" t="s">
        <v>251</v>
      </c>
      <c r="T8" s="13"/>
    </row>
    <row r="9" spans="1:20" ht="27" customHeight="1" x14ac:dyDescent="0.4">
      <c r="A9" s="161" t="s">
        <v>241</v>
      </c>
      <c r="B9" s="488">
        <v>36</v>
      </c>
      <c r="C9" s="266" t="s">
        <v>253</v>
      </c>
      <c r="D9" s="535">
        <v>36</v>
      </c>
      <c r="E9" s="4"/>
      <c r="F9" s="2"/>
      <c r="G9" s="6"/>
      <c r="H9" s="5"/>
      <c r="I9" s="6"/>
      <c r="J9" s="5"/>
      <c r="K9" s="7"/>
      <c r="L9" s="5"/>
      <c r="M9" s="7"/>
      <c r="N9" s="5"/>
      <c r="O9" s="8"/>
      <c r="P9" s="5"/>
      <c r="Q9" s="8"/>
      <c r="R9" s="5"/>
      <c r="S9" s="162" t="s">
        <v>253</v>
      </c>
      <c r="T9" s="13"/>
    </row>
    <row r="10" spans="1:20" ht="27" customHeight="1" x14ac:dyDescent="0.4">
      <c r="A10" s="404"/>
      <c r="B10" s="408">
        <v>12</v>
      </c>
      <c r="C10" s="403" t="s">
        <v>514</v>
      </c>
      <c r="D10" s="118">
        <v>12</v>
      </c>
      <c r="E10" s="4"/>
      <c r="F10" s="2"/>
      <c r="G10" s="6"/>
      <c r="H10" s="5"/>
      <c r="I10" s="6"/>
      <c r="J10" s="5"/>
      <c r="K10" s="7"/>
      <c r="L10" s="5"/>
      <c r="M10" s="7"/>
      <c r="N10" s="5"/>
      <c r="O10" s="8"/>
      <c r="P10" s="5"/>
      <c r="Q10" s="8"/>
      <c r="R10" s="5"/>
      <c r="S10" s="162"/>
      <c r="T10" s="13"/>
    </row>
    <row r="11" spans="1:20" ht="27" customHeight="1" x14ac:dyDescent="0.4">
      <c r="A11" s="161" t="s">
        <v>242</v>
      </c>
      <c r="B11" s="376">
        <v>43</v>
      </c>
      <c r="C11" s="266" t="s">
        <v>243</v>
      </c>
      <c r="D11" s="63">
        <v>43</v>
      </c>
      <c r="E11" s="4"/>
      <c r="F11" s="2"/>
      <c r="G11" s="6"/>
      <c r="H11" s="5"/>
      <c r="I11" s="6"/>
      <c r="J11" s="5"/>
      <c r="K11" s="7"/>
      <c r="L11" s="5"/>
      <c r="M11" s="7"/>
      <c r="N11" s="5"/>
      <c r="O11" s="8"/>
      <c r="P11" s="5"/>
      <c r="Q11" s="8"/>
      <c r="R11" s="5"/>
      <c r="S11" s="162" t="s">
        <v>301</v>
      </c>
      <c r="T11" s="13"/>
    </row>
    <row r="12" spans="1:20" ht="27" customHeight="1" x14ac:dyDescent="0.4">
      <c r="A12" s="404"/>
      <c r="B12" s="918">
        <v>10</v>
      </c>
      <c r="C12" s="403" t="s">
        <v>514</v>
      </c>
      <c r="D12" s="476">
        <v>10</v>
      </c>
      <c r="E12" s="4"/>
      <c r="F12" s="2"/>
      <c r="G12" s="405"/>
      <c r="H12" s="5"/>
      <c r="I12" s="6"/>
      <c r="J12" s="5"/>
      <c r="K12" s="7"/>
      <c r="L12" s="5"/>
      <c r="M12" s="7"/>
      <c r="N12" s="5"/>
      <c r="O12" s="8"/>
      <c r="P12" s="5"/>
      <c r="Q12" s="8"/>
      <c r="R12" s="5"/>
      <c r="S12" s="162"/>
      <c r="T12" s="13"/>
    </row>
    <row r="13" spans="1:20" ht="27" customHeight="1" x14ac:dyDescent="0.4">
      <c r="A13" s="265" t="s">
        <v>142</v>
      </c>
      <c r="B13" s="559"/>
      <c r="C13" s="2"/>
      <c r="D13" s="2"/>
      <c r="E13" s="2"/>
      <c r="F13" s="2"/>
      <c r="G13" s="265" t="s">
        <v>142</v>
      </c>
      <c r="H13" s="2"/>
      <c r="I13" s="6"/>
      <c r="J13" s="2"/>
      <c r="K13" s="7"/>
      <c r="L13" s="5"/>
      <c r="M13" s="7"/>
      <c r="N13" s="5"/>
      <c r="O13" s="8"/>
      <c r="P13" s="5"/>
      <c r="Q13" s="8"/>
      <c r="R13" s="5"/>
      <c r="S13" s="162" t="s">
        <v>256</v>
      </c>
      <c r="T13" s="13"/>
    </row>
    <row r="14" spans="1:20" ht="27" customHeight="1" x14ac:dyDescent="0.4">
      <c r="A14" s="406" t="s">
        <v>244</v>
      </c>
      <c r="B14" s="471">
        <v>29</v>
      </c>
      <c r="C14" s="2"/>
      <c r="D14" s="2"/>
      <c r="E14" s="2"/>
      <c r="F14" s="2"/>
      <c r="G14" s="12" t="s">
        <v>300</v>
      </c>
      <c r="H14" s="70">
        <v>19</v>
      </c>
      <c r="I14" s="6"/>
      <c r="J14" s="2"/>
      <c r="K14" s="7"/>
      <c r="L14" s="5"/>
      <c r="M14" s="7"/>
      <c r="N14" s="5"/>
      <c r="O14" s="8"/>
      <c r="P14" s="5"/>
      <c r="Q14" s="8"/>
      <c r="R14" s="5"/>
      <c r="S14" s="162" t="s">
        <v>257</v>
      </c>
      <c r="T14" s="13"/>
    </row>
    <row r="15" spans="1:20" ht="27" customHeight="1" x14ac:dyDescent="0.4">
      <c r="A15" s="407"/>
      <c r="B15" s="472"/>
      <c r="C15" s="2"/>
      <c r="D15" s="2"/>
      <c r="E15" s="2"/>
      <c r="F15" s="2"/>
      <c r="G15" s="1" t="s">
        <v>251</v>
      </c>
      <c r="H15" s="70">
        <v>10</v>
      </c>
      <c r="I15" s="6"/>
      <c r="J15" s="2"/>
      <c r="K15" s="7"/>
      <c r="L15" s="5"/>
      <c r="M15" s="7"/>
      <c r="N15" s="5"/>
      <c r="O15" s="8"/>
      <c r="P15" s="5"/>
      <c r="Q15" s="8"/>
      <c r="R15" s="5"/>
      <c r="S15" s="162" t="s">
        <v>259</v>
      </c>
      <c r="T15" s="13"/>
    </row>
    <row r="16" spans="1:20" ht="27" customHeight="1" x14ac:dyDescent="0.4">
      <c r="A16" s="375"/>
      <c r="B16" s="473">
        <v>10</v>
      </c>
      <c r="C16" s="2"/>
      <c r="D16" s="2"/>
      <c r="E16" s="2"/>
      <c r="F16" s="2"/>
      <c r="G16" s="403" t="s">
        <v>514</v>
      </c>
      <c r="H16" s="165">
        <v>10</v>
      </c>
      <c r="I16" s="6"/>
      <c r="J16" s="2"/>
      <c r="K16" s="7"/>
      <c r="L16" s="5"/>
      <c r="M16" s="7"/>
      <c r="N16" s="5"/>
      <c r="O16" s="8"/>
      <c r="P16" s="5"/>
      <c r="Q16" s="8"/>
      <c r="R16" s="5"/>
      <c r="S16" s="162"/>
      <c r="T16" s="13"/>
    </row>
    <row r="17" spans="1:20" ht="27" customHeight="1" x14ac:dyDescent="0.4">
      <c r="A17" s="12" t="s">
        <v>245</v>
      </c>
      <c r="B17" s="583">
        <v>6</v>
      </c>
      <c r="C17" s="2"/>
      <c r="D17" s="2"/>
      <c r="E17" s="2"/>
      <c r="F17" s="2"/>
      <c r="G17" s="72" t="s">
        <v>253</v>
      </c>
      <c r="H17" s="71">
        <v>6</v>
      </c>
      <c r="I17" s="6"/>
      <c r="J17" s="2"/>
      <c r="K17" s="7"/>
      <c r="L17" s="5"/>
      <c r="M17" s="7"/>
      <c r="N17" s="5"/>
      <c r="O17" s="8"/>
      <c r="P17" s="5"/>
      <c r="Q17" s="8"/>
      <c r="R17" s="5"/>
      <c r="S17" s="162" t="s">
        <v>261</v>
      </c>
      <c r="T17" s="13"/>
    </row>
    <row r="18" spans="1:20" ht="27.75" customHeight="1" x14ac:dyDescent="0.4">
      <c r="A18" s="12" t="s">
        <v>246</v>
      </c>
      <c r="B18" s="166">
        <v>7</v>
      </c>
      <c r="C18" s="2"/>
      <c r="D18" s="2"/>
      <c r="E18" s="2"/>
      <c r="F18" s="2"/>
      <c r="G18" s="72" t="s">
        <v>253</v>
      </c>
      <c r="H18" s="71">
        <v>7</v>
      </c>
      <c r="I18" s="6"/>
      <c r="J18" s="2"/>
      <c r="K18" s="7"/>
      <c r="L18" s="5"/>
      <c r="M18" s="7"/>
      <c r="N18" s="5"/>
      <c r="O18" s="8"/>
      <c r="P18" s="5"/>
      <c r="Q18" s="8"/>
      <c r="R18" s="5"/>
      <c r="S18" s="153"/>
      <c r="T18" s="13"/>
    </row>
    <row r="19" spans="1:20" ht="27.75" customHeight="1" x14ac:dyDescent="0.4">
      <c r="A19" s="161" t="s">
        <v>247</v>
      </c>
      <c r="B19" s="376">
        <v>3</v>
      </c>
      <c r="C19" s="73"/>
      <c r="D19" s="2"/>
      <c r="E19" s="2"/>
      <c r="F19" s="2"/>
      <c r="G19" s="72" t="s">
        <v>253</v>
      </c>
      <c r="H19" s="63">
        <v>3</v>
      </c>
      <c r="I19" s="6"/>
      <c r="J19" s="2"/>
      <c r="K19" s="7"/>
      <c r="L19" s="5"/>
      <c r="M19" s="7"/>
      <c r="N19" s="5"/>
      <c r="O19" s="8"/>
      <c r="P19" s="5"/>
      <c r="Q19" s="8"/>
      <c r="R19" s="5"/>
      <c r="S19" s="153"/>
      <c r="T19" s="13"/>
    </row>
    <row r="20" spans="1:20" ht="27.75" customHeight="1" x14ac:dyDescent="0.4">
      <c r="A20" s="404"/>
      <c r="B20" s="5">
        <v>1</v>
      </c>
      <c r="C20" s="558"/>
      <c r="D20" s="2"/>
      <c r="E20" s="2"/>
      <c r="F20" s="2"/>
      <c r="G20" s="403" t="s">
        <v>514</v>
      </c>
      <c r="H20" s="476">
        <v>1</v>
      </c>
      <c r="I20" s="6"/>
      <c r="J20" s="2"/>
      <c r="K20" s="7"/>
      <c r="L20" s="5"/>
      <c r="M20" s="7"/>
      <c r="N20" s="5"/>
      <c r="O20" s="8"/>
      <c r="P20" s="5"/>
      <c r="Q20" s="8"/>
      <c r="R20" s="5"/>
      <c r="S20" s="153"/>
      <c r="T20" s="13"/>
    </row>
    <row r="21" spans="1:20" ht="27.75" customHeight="1" x14ac:dyDescent="0.4">
      <c r="A21" s="161" t="s">
        <v>248</v>
      </c>
      <c r="B21" s="919">
        <v>24</v>
      </c>
      <c r="C21" s="62"/>
      <c r="D21" s="62"/>
      <c r="E21" s="62"/>
      <c r="F21" s="62"/>
      <c r="G21" s="1" t="s">
        <v>256</v>
      </c>
      <c r="H21" s="63">
        <v>24</v>
      </c>
      <c r="I21" s="6"/>
      <c r="J21" s="62"/>
      <c r="K21" s="7"/>
      <c r="L21" s="5"/>
      <c r="M21" s="7"/>
      <c r="N21" s="5"/>
      <c r="O21" s="8"/>
      <c r="P21" s="5"/>
      <c r="Q21" s="8"/>
      <c r="R21" s="5"/>
      <c r="S21" s="153"/>
    </row>
    <row r="22" spans="1:20" ht="27.75" customHeight="1" x14ac:dyDescent="0.4">
      <c r="A22" s="404"/>
      <c r="B22" s="5">
        <v>6</v>
      </c>
      <c r="C22" s="62"/>
      <c r="D22" s="61"/>
      <c r="E22" s="61"/>
      <c r="F22" s="61"/>
      <c r="G22" s="403" t="s">
        <v>515</v>
      </c>
      <c r="H22" s="476">
        <v>6</v>
      </c>
      <c r="I22" s="377"/>
      <c r="J22" s="61"/>
      <c r="K22" s="402"/>
      <c r="L22" s="408"/>
      <c r="M22" s="7"/>
      <c r="N22" s="408"/>
      <c r="O22" s="8"/>
      <c r="P22" s="5"/>
      <c r="Q22" s="8"/>
      <c r="R22" s="5"/>
      <c r="S22" s="153"/>
    </row>
    <row r="23" spans="1:20" ht="26.25" customHeight="1" x14ac:dyDescent="0.4">
      <c r="A23" s="265" t="s">
        <v>144</v>
      </c>
      <c r="B23" s="559"/>
      <c r="C23" s="73"/>
      <c r="D23" s="61"/>
      <c r="E23" s="61"/>
      <c r="F23" s="61"/>
      <c r="G23" s="73"/>
      <c r="H23" s="61"/>
      <c r="I23" s="61"/>
      <c r="J23" s="61"/>
      <c r="K23" s="265" t="s">
        <v>144</v>
      </c>
      <c r="L23" s="10"/>
      <c r="M23" s="7"/>
      <c r="N23" s="61"/>
      <c r="O23" s="8"/>
      <c r="P23" s="5"/>
      <c r="Q23" s="8"/>
      <c r="R23" s="5"/>
      <c r="S23" s="162"/>
    </row>
    <row r="24" spans="1:20" ht="26.25" customHeight="1" x14ac:dyDescent="0.4">
      <c r="A24" s="161" t="s">
        <v>249</v>
      </c>
      <c r="B24" s="919">
        <v>9</v>
      </c>
      <c r="C24" s="75"/>
      <c r="D24" s="61"/>
      <c r="E24" s="61"/>
      <c r="F24" s="61"/>
      <c r="G24" s="73"/>
      <c r="H24" s="61"/>
      <c r="I24" s="61"/>
      <c r="J24" s="62"/>
      <c r="K24" s="267" t="s">
        <v>253</v>
      </c>
      <c r="L24" s="63">
        <v>9</v>
      </c>
      <c r="M24" s="7"/>
      <c r="N24" s="61"/>
      <c r="O24" s="8"/>
      <c r="P24" s="5"/>
      <c r="Q24" s="8"/>
      <c r="R24" s="5"/>
      <c r="S24" s="153"/>
    </row>
    <row r="25" spans="1:20" ht="26.25" customHeight="1" x14ac:dyDescent="0.4">
      <c r="A25" s="404"/>
      <c r="B25" s="5">
        <v>4</v>
      </c>
      <c r="C25" s="75"/>
      <c r="D25" s="61"/>
      <c r="E25" s="61"/>
      <c r="F25" s="61"/>
      <c r="G25" s="73"/>
      <c r="H25" s="61"/>
      <c r="I25" s="61"/>
      <c r="J25" s="62"/>
      <c r="K25" s="403" t="s">
        <v>514</v>
      </c>
      <c r="L25" s="476">
        <v>4</v>
      </c>
      <c r="M25" s="7"/>
      <c r="N25" s="61"/>
      <c r="O25" s="8"/>
      <c r="P25" s="5"/>
      <c r="Q25" s="8"/>
      <c r="R25" s="5"/>
      <c r="S25" s="153"/>
    </row>
    <row r="26" spans="1:20" ht="26.25" customHeight="1" x14ac:dyDescent="0.4">
      <c r="A26" s="12" t="s">
        <v>250</v>
      </c>
      <c r="B26" s="166">
        <v>2</v>
      </c>
      <c r="C26" s="76"/>
      <c r="D26" s="11"/>
      <c r="E26" s="11"/>
      <c r="F26" s="11"/>
      <c r="G26" s="73"/>
      <c r="H26" s="11"/>
      <c r="I26" s="11"/>
      <c r="J26" s="12"/>
      <c r="K26" s="267" t="s">
        <v>253</v>
      </c>
      <c r="L26" s="71">
        <v>2</v>
      </c>
      <c r="M26" s="7"/>
      <c r="N26" s="11"/>
      <c r="O26" s="8"/>
      <c r="P26" s="5"/>
      <c r="Q26" s="8"/>
      <c r="R26" s="5"/>
      <c r="S26" s="153"/>
    </row>
    <row r="27" spans="1:20" ht="26.25" customHeight="1" x14ac:dyDescent="0.4">
      <c r="A27" s="161" t="s">
        <v>252</v>
      </c>
      <c r="B27" s="376">
        <v>3</v>
      </c>
      <c r="C27" s="76"/>
      <c r="D27" s="11"/>
      <c r="E27" s="11"/>
      <c r="F27" s="11"/>
      <c r="G27" s="73"/>
      <c r="H27" s="11"/>
      <c r="I27" s="11"/>
      <c r="J27" s="12"/>
      <c r="K27" s="267" t="s">
        <v>253</v>
      </c>
      <c r="L27" s="63">
        <v>3</v>
      </c>
      <c r="M27" s="7"/>
      <c r="N27" s="11"/>
      <c r="O27" s="8"/>
      <c r="P27" s="5"/>
      <c r="Q27" s="8"/>
      <c r="R27" s="5"/>
      <c r="S27" s="153"/>
    </row>
    <row r="28" spans="1:20" ht="26.25" customHeight="1" x14ac:dyDescent="0.4">
      <c r="A28" s="404"/>
      <c r="B28" s="5">
        <v>2</v>
      </c>
      <c r="C28" s="76"/>
      <c r="D28" s="11"/>
      <c r="E28" s="11"/>
      <c r="F28" s="11"/>
      <c r="G28" s="77"/>
      <c r="H28" s="11"/>
      <c r="I28" s="11"/>
      <c r="J28" s="12"/>
      <c r="K28" s="435" t="s">
        <v>516</v>
      </c>
      <c r="L28" s="476">
        <v>2</v>
      </c>
      <c r="M28" s="7"/>
      <c r="N28" s="11"/>
      <c r="O28" s="8"/>
      <c r="P28" s="5"/>
      <c r="Q28" s="8"/>
      <c r="R28" s="5"/>
      <c r="S28" s="153"/>
    </row>
    <row r="29" spans="1:20" ht="26.25" customHeight="1" x14ac:dyDescent="0.4">
      <c r="A29" s="12" t="s">
        <v>254</v>
      </c>
      <c r="B29" s="166">
        <v>6</v>
      </c>
      <c r="C29" s="76"/>
      <c r="D29" s="11"/>
      <c r="E29" s="11"/>
      <c r="F29" s="11"/>
      <c r="G29" s="11"/>
      <c r="H29" s="11"/>
      <c r="I29" s="11"/>
      <c r="J29" s="12"/>
      <c r="K29" s="267" t="s">
        <v>257</v>
      </c>
      <c r="L29" s="71">
        <v>6</v>
      </c>
      <c r="M29" s="7"/>
      <c r="N29" s="11"/>
      <c r="O29" s="8"/>
      <c r="P29" s="5"/>
      <c r="Q29" s="8"/>
      <c r="R29" s="5"/>
      <c r="S29" s="153"/>
    </row>
    <row r="30" spans="1:20" ht="26.25" customHeight="1" x14ac:dyDescent="0.4">
      <c r="A30" s="12" t="s">
        <v>255</v>
      </c>
      <c r="B30" s="166">
        <v>5</v>
      </c>
      <c r="C30" s="76"/>
      <c r="D30" s="11"/>
      <c r="E30" s="11"/>
      <c r="F30" s="11"/>
      <c r="G30" s="11"/>
      <c r="H30" s="11"/>
      <c r="I30" s="11"/>
      <c r="J30" s="12"/>
      <c r="K30" s="267" t="s">
        <v>257</v>
      </c>
      <c r="L30" s="71">
        <v>5</v>
      </c>
      <c r="M30" s="7"/>
      <c r="N30" s="11"/>
      <c r="O30" s="8"/>
      <c r="P30" s="5"/>
      <c r="Q30" s="8"/>
      <c r="R30" s="5"/>
      <c r="S30" s="153"/>
    </row>
    <row r="31" spans="1:20" ht="26.25" customHeight="1" x14ac:dyDescent="0.4">
      <c r="A31" s="265" t="s">
        <v>146</v>
      </c>
      <c r="B31" s="559"/>
      <c r="C31" s="76"/>
      <c r="D31" s="11"/>
      <c r="E31" s="11"/>
      <c r="F31" s="11"/>
      <c r="G31" s="11"/>
      <c r="H31" s="11"/>
      <c r="I31" s="11"/>
      <c r="J31" s="11"/>
      <c r="K31" s="73"/>
      <c r="L31" s="11"/>
      <c r="M31" s="11"/>
      <c r="N31" s="12"/>
      <c r="O31" s="265" t="s">
        <v>146</v>
      </c>
      <c r="P31" s="12"/>
      <c r="Q31" s="8"/>
      <c r="R31" s="12"/>
      <c r="S31" s="153"/>
    </row>
    <row r="32" spans="1:20" ht="26.25" customHeight="1" x14ac:dyDescent="0.4">
      <c r="A32" s="14" t="s">
        <v>258</v>
      </c>
      <c r="B32" s="489">
        <v>4</v>
      </c>
      <c r="C32" s="76"/>
      <c r="D32" s="11"/>
      <c r="E32" s="11"/>
      <c r="F32" s="11"/>
      <c r="G32" s="11"/>
      <c r="H32" s="11"/>
      <c r="I32" s="11"/>
      <c r="J32" s="11"/>
      <c r="K32" s="73"/>
      <c r="L32" s="11"/>
      <c r="M32" s="11"/>
      <c r="N32" s="11"/>
      <c r="O32" s="226" t="s">
        <v>253</v>
      </c>
      <c r="P32" s="112">
        <v>4</v>
      </c>
      <c r="Q32" s="8"/>
      <c r="R32" s="12"/>
      <c r="S32" s="153"/>
    </row>
    <row r="33" spans="1:19" ht="26.25" customHeight="1" x14ac:dyDescent="0.4">
      <c r="A33" s="161" t="s">
        <v>260</v>
      </c>
      <c r="B33" s="376">
        <v>4</v>
      </c>
      <c r="C33" s="76"/>
      <c r="D33" s="11"/>
      <c r="E33" s="11"/>
      <c r="F33" s="11"/>
      <c r="G33" s="11"/>
      <c r="H33" s="11"/>
      <c r="I33" s="11"/>
      <c r="J33" s="11"/>
      <c r="K33" s="77"/>
      <c r="L33" s="11"/>
      <c r="M33" s="11"/>
      <c r="N33" s="11"/>
      <c r="O33" s="226" t="s">
        <v>253</v>
      </c>
      <c r="P33" s="63">
        <v>4</v>
      </c>
      <c r="Q33" s="8"/>
      <c r="R33" s="12"/>
      <c r="S33" s="153"/>
    </row>
    <row r="34" spans="1:19" ht="26.25" customHeight="1" x14ac:dyDescent="0.4">
      <c r="A34" s="404"/>
      <c r="B34" s="5">
        <v>1</v>
      </c>
      <c r="C34" s="76"/>
      <c r="D34" s="11"/>
      <c r="E34" s="11"/>
      <c r="F34" s="11"/>
      <c r="G34" s="11"/>
      <c r="H34" s="11"/>
      <c r="I34" s="11"/>
      <c r="J34" s="11"/>
      <c r="K34" s="77"/>
      <c r="L34" s="11"/>
      <c r="M34" s="11"/>
      <c r="N34" s="11"/>
      <c r="O34" s="403" t="s">
        <v>517</v>
      </c>
      <c r="P34" s="476">
        <v>1</v>
      </c>
      <c r="Q34" s="8"/>
      <c r="R34" s="12"/>
      <c r="S34" s="153"/>
    </row>
    <row r="35" spans="1:19" ht="26.25" customHeight="1" x14ac:dyDescent="0.4">
      <c r="A35" s="161" t="s">
        <v>262</v>
      </c>
      <c r="B35" s="376">
        <v>13</v>
      </c>
      <c r="C35" s="7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226" t="s">
        <v>261</v>
      </c>
      <c r="P35" s="63">
        <v>13</v>
      </c>
      <c r="Q35" s="8"/>
      <c r="R35" s="12"/>
      <c r="S35" s="153"/>
    </row>
    <row r="36" spans="1:19" ht="26.25" customHeight="1" x14ac:dyDescent="0.4">
      <c r="A36" s="404"/>
      <c r="B36" s="5">
        <v>3</v>
      </c>
      <c r="C36" s="76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403" t="s">
        <v>514</v>
      </c>
      <c r="P36" s="476">
        <v>3</v>
      </c>
      <c r="Q36" s="8"/>
      <c r="R36" s="12"/>
      <c r="S36" s="153"/>
    </row>
    <row r="37" spans="1:19" s="81" customFormat="1" ht="26.25" customHeight="1" x14ac:dyDescent="0.4">
      <c r="A37" s="12" t="s">
        <v>263</v>
      </c>
      <c r="B37" s="166">
        <v>4</v>
      </c>
      <c r="C37" s="78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226" t="s">
        <v>259</v>
      </c>
      <c r="P37" s="71">
        <v>4</v>
      </c>
      <c r="Q37" s="8"/>
      <c r="R37" s="80"/>
      <c r="S37" s="163"/>
    </row>
    <row r="38" spans="1:19" ht="26.25" customHeight="1" x14ac:dyDescent="0.4">
      <c r="A38" s="12" t="s">
        <v>264</v>
      </c>
      <c r="B38" s="166">
        <v>6</v>
      </c>
      <c r="C38" s="76"/>
      <c r="D38" s="11"/>
      <c r="E38" s="11"/>
      <c r="F38" s="11"/>
      <c r="G38" s="73"/>
      <c r="H38" s="11"/>
      <c r="I38" s="11"/>
      <c r="J38" s="11"/>
      <c r="K38" s="11"/>
      <c r="L38" s="11"/>
      <c r="M38" s="11"/>
      <c r="N38" s="11"/>
      <c r="O38" s="226" t="s">
        <v>259</v>
      </c>
      <c r="P38" s="71">
        <v>6</v>
      </c>
      <c r="Q38" s="8"/>
      <c r="R38" s="12"/>
      <c r="S38" s="153"/>
    </row>
    <row r="39" spans="1:19" ht="26.25" customHeight="1" x14ac:dyDescent="0.4">
      <c r="A39" s="12" t="s">
        <v>265</v>
      </c>
      <c r="B39" s="166">
        <v>4</v>
      </c>
      <c r="C39" s="292"/>
      <c r="D39" s="293"/>
      <c r="E39" s="293"/>
      <c r="F39" s="293"/>
      <c r="G39" s="293"/>
      <c r="H39" s="293"/>
      <c r="I39" s="293"/>
      <c r="J39" s="293"/>
      <c r="K39" s="293"/>
      <c r="L39" s="293"/>
      <c r="M39" s="293"/>
      <c r="N39" s="293"/>
      <c r="O39" s="294" t="s">
        <v>259</v>
      </c>
      <c r="P39" s="71">
        <v>4</v>
      </c>
      <c r="Q39" s="295"/>
      <c r="R39" s="161"/>
      <c r="S39" s="153"/>
    </row>
    <row r="40" spans="1:19" ht="26.25" customHeight="1" x14ac:dyDescent="0.4">
      <c r="A40" s="264" t="s">
        <v>71</v>
      </c>
      <c r="B40" s="166"/>
      <c r="C40" s="296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170"/>
    </row>
    <row r="50" spans="1:11" x14ac:dyDescent="0.4">
      <c r="K50" s="81"/>
    </row>
    <row r="51" spans="1:11" x14ac:dyDescent="0.4">
      <c r="A51" s="74"/>
    </row>
    <row r="52" spans="1:11" x14ac:dyDescent="0.4">
      <c r="K52" s="81"/>
    </row>
    <row r="53" spans="1:11" x14ac:dyDescent="0.4">
      <c r="K53" s="81"/>
    </row>
  </sheetData>
  <mergeCells count="25">
    <mergeCell ref="S2:S6"/>
    <mergeCell ref="Q6:R6"/>
    <mergeCell ref="O6:P6"/>
    <mergeCell ref="C6:F6"/>
    <mergeCell ref="G6:H6"/>
    <mergeCell ref="I6:J6"/>
    <mergeCell ref="K6:L6"/>
    <mergeCell ref="M6:N6"/>
    <mergeCell ref="C4:F4"/>
    <mergeCell ref="G4:J4"/>
    <mergeCell ref="K4:N4"/>
    <mergeCell ref="O4:R4"/>
    <mergeCell ref="C5:F5"/>
    <mergeCell ref="G5:J5"/>
    <mergeCell ref="K5:N5"/>
    <mergeCell ref="O5:R5"/>
    <mergeCell ref="A1:R1"/>
    <mergeCell ref="A2:R2"/>
    <mergeCell ref="C3:F3"/>
    <mergeCell ref="G3:J3"/>
    <mergeCell ref="K3:N3"/>
    <mergeCell ref="O3:R3"/>
    <mergeCell ref="A3:B3"/>
    <mergeCell ref="B4:B7"/>
    <mergeCell ref="A4:A5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25F41-C868-4FAA-BA9D-DC5E5DC649FC}">
  <dimension ref="A1:U55"/>
  <sheetViews>
    <sheetView zoomScale="80" zoomScaleNormal="80" workbookViewId="0">
      <pane xSplit="3" ySplit="7" topLeftCell="D8" activePane="bottomRight" state="frozen"/>
      <selection pane="topRight" activeCell="G1" sqref="G1"/>
      <selection pane="bottomLeft" activeCell="A8" sqref="A8"/>
      <selection pane="bottomRight" activeCell="H12" sqref="H12"/>
    </sheetView>
  </sheetViews>
  <sheetFormatPr baseColWidth="10" defaultColWidth="10.1640625" defaultRowHeight="24" x14ac:dyDescent="0.4"/>
  <cols>
    <col min="1" max="1" width="5.1640625" style="105" customWidth="1"/>
    <col min="2" max="2" width="63" style="105" customWidth="1"/>
    <col min="3" max="3" width="7.83203125" style="123" customWidth="1"/>
    <col min="4" max="4" width="74.5" style="105" customWidth="1"/>
    <col min="5" max="7" width="7.1640625" style="105" customWidth="1"/>
    <col min="8" max="8" width="75.33203125" style="105" customWidth="1"/>
    <col min="9" max="11" width="8.33203125" style="105" customWidth="1"/>
    <col min="12" max="12" width="15.5" style="105" customWidth="1"/>
    <col min="13" max="13" width="70.1640625" style="105" customWidth="1"/>
    <col min="14" max="14" width="6.83203125" style="114" customWidth="1"/>
    <col min="15" max="16" width="6.83203125" style="105" customWidth="1"/>
    <col min="17" max="17" width="75.33203125" style="105" customWidth="1"/>
    <col min="18" max="20" width="9" style="105" customWidth="1"/>
    <col min="21" max="21" width="144.6640625" style="105" customWidth="1"/>
    <col min="22" max="16384" width="10.1640625" style="105"/>
  </cols>
  <sheetData>
    <row r="1" spans="1:21" ht="31.5" customHeight="1" x14ac:dyDescent="0.4">
      <c r="A1" s="847" t="s">
        <v>23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  <c r="L1" s="847"/>
      <c r="M1" s="847"/>
      <c r="N1" s="847"/>
      <c r="O1" s="847"/>
      <c r="P1" s="847"/>
      <c r="Q1" s="847"/>
      <c r="R1" s="847"/>
      <c r="S1" s="847"/>
      <c r="T1" s="847"/>
      <c r="U1" s="299"/>
    </row>
    <row r="2" spans="1:21" ht="31.5" customHeight="1" x14ac:dyDescent="0.4">
      <c r="A2" s="848" t="s">
        <v>266</v>
      </c>
      <c r="B2" s="848"/>
      <c r="C2" s="848"/>
      <c r="D2" s="848"/>
      <c r="E2" s="848"/>
      <c r="F2" s="848"/>
      <c r="G2" s="848"/>
      <c r="H2" s="848"/>
      <c r="I2" s="848"/>
      <c r="J2" s="848"/>
      <c r="K2" s="848"/>
      <c r="L2" s="848"/>
      <c r="M2" s="848"/>
      <c r="N2" s="848"/>
      <c r="O2" s="848"/>
      <c r="P2" s="848"/>
      <c r="Q2" s="848"/>
      <c r="R2" s="848"/>
      <c r="S2" s="848"/>
      <c r="T2" s="849"/>
      <c r="U2" s="850" t="s">
        <v>298</v>
      </c>
    </row>
    <row r="3" spans="1:21" ht="31.5" customHeight="1" x14ac:dyDescent="0.4">
      <c r="A3" s="560" t="s">
        <v>73</v>
      </c>
      <c r="B3" s="560"/>
      <c r="C3" s="479"/>
      <c r="D3" s="864" t="s">
        <v>28</v>
      </c>
      <c r="E3" s="864"/>
      <c r="F3" s="864"/>
      <c r="G3" s="864"/>
      <c r="H3" s="865" t="s">
        <v>30</v>
      </c>
      <c r="I3" s="865"/>
      <c r="J3" s="865"/>
      <c r="K3" s="865"/>
      <c r="L3" s="866" t="s">
        <v>74</v>
      </c>
      <c r="M3" s="866"/>
      <c r="N3" s="866"/>
      <c r="O3" s="866"/>
      <c r="P3" s="866"/>
      <c r="Q3" s="867" t="s">
        <v>55</v>
      </c>
      <c r="R3" s="868"/>
      <c r="S3" s="868"/>
      <c r="T3" s="869"/>
      <c r="U3" s="850"/>
    </row>
    <row r="4" spans="1:21" ht="31.5" customHeight="1" x14ac:dyDescent="0.4">
      <c r="A4" s="850" t="s">
        <v>75</v>
      </c>
      <c r="B4" s="850"/>
      <c r="C4" s="861" t="s">
        <v>503</v>
      </c>
      <c r="D4" s="870" t="s">
        <v>76</v>
      </c>
      <c r="E4" s="870"/>
      <c r="F4" s="870"/>
      <c r="G4" s="870"/>
      <c r="H4" s="871" t="s">
        <v>77</v>
      </c>
      <c r="I4" s="871"/>
      <c r="J4" s="871"/>
      <c r="K4" s="871"/>
      <c r="L4" s="872" t="s">
        <v>78</v>
      </c>
      <c r="M4" s="872"/>
      <c r="N4" s="872"/>
      <c r="O4" s="872"/>
      <c r="P4" s="872"/>
      <c r="Q4" s="873" t="s">
        <v>79</v>
      </c>
      <c r="R4" s="874"/>
      <c r="S4" s="874"/>
      <c r="T4" s="875"/>
      <c r="U4" s="850"/>
    </row>
    <row r="5" spans="1:21" ht="87" customHeight="1" x14ac:dyDescent="0.4">
      <c r="A5" s="850"/>
      <c r="B5" s="850"/>
      <c r="C5" s="862"/>
      <c r="D5" s="876" t="s">
        <v>267</v>
      </c>
      <c r="E5" s="877"/>
      <c r="F5" s="877"/>
      <c r="G5" s="878"/>
      <c r="H5" s="854" t="s">
        <v>268</v>
      </c>
      <c r="I5" s="855"/>
      <c r="J5" s="854"/>
      <c r="K5" s="855"/>
      <c r="L5" s="851" t="s">
        <v>269</v>
      </c>
      <c r="M5" s="852"/>
      <c r="N5" s="332"/>
      <c r="O5" s="332"/>
      <c r="P5" s="330"/>
      <c r="Q5" s="853" t="s">
        <v>270</v>
      </c>
      <c r="R5" s="853"/>
      <c r="S5" s="853"/>
      <c r="T5" s="853"/>
      <c r="U5" s="850"/>
    </row>
    <row r="6" spans="1:21" ht="138" customHeight="1" x14ac:dyDescent="0.4">
      <c r="A6" s="850" t="s">
        <v>80</v>
      </c>
      <c r="B6" s="850"/>
      <c r="C6" s="862"/>
      <c r="D6" s="876" t="s">
        <v>271</v>
      </c>
      <c r="E6" s="877"/>
      <c r="F6" s="877"/>
      <c r="G6" s="878"/>
      <c r="H6" s="854" t="s">
        <v>272</v>
      </c>
      <c r="I6" s="855"/>
      <c r="J6" s="854" t="s">
        <v>273</v>
      </c>
      <c r="K6" s="855"/>
      <c r="L6" s="851" t="s">
        <v>434</v>
      </c>
      <c r="M6" s="852"/>
      <c r="N6" s="331"/>
      <c r="O6" s="332" t="s">
        <v>433</v>
      </c>
      <c r="P6" s="330"/>
      <c r="Q6" s="859" t="s">
        <v>274</v>
      </c>
      <c r="R6" s="860"/>
      <c r="S6" s="879" t="s">
        <v>275</v>
      </c>
      <c r="T6" s="880"/>
      <c r="U6" s="850"/>
    </row>
    <row r="7" spans="1:21" ht="31.5" customHeight="1" x14ac:dyDescent="0.4">
      <c r="A7" s="856" t="s">
        <v>24</v>
      </c>
      <c r="B7" s="856"/>
      <c r="C7" s="863"/>
      <c r="D7" s="301" t="s">
        <v>81</v>
      </c>
      <c r="E7" s="302" t="s">
        <v>82</v>
      </c>
      <c r="F7" s="301" t="s">
        <v>83</v>
      </c>
      <c r="G7" s="302" t="s">
        <v>82</v>
      </c>
      <c r="H7" s="303" t="s">
        <v>81</v>
      </c>
      <c r="I7" s="302" t="s">
        <v>82</v>
      </c>
      <c r="J7" s="303" t="s">
        <v>83</v>
      </c>
      <c r="K7" s="302" t="s">
        <v>82</v>
      </c>
      <c r="L7" s="857" t="s">
        <v>81</v>
      </c>
      <c r="M7" s="858"/>
      <c r="N7" s="302" t="s">
        <v>82</v>
      </c>
      <c r="O7" s="304" t="s">
        <v>83</v>
      </c>
      <c r="P7" s="302" t="s">
        <v>82</v>
      </c>
      <c r="Q7" s="305" t="s">
        <v>81</v>
      </c>
      <c r="R7" s="302" t="s">
        <v>82</v>
      </c>
      <c r="S7" s="305" t="s">
        <v>83</v>
      </c>
      <c r="T7" s="302" t="s">
        <v>82</v>
      </c>
      <c r="U7" s="850"/>
    </row>
    <row r="8" spans="1:21" s="321" customFormat="1" ht="31.5" customHeight="1" x14ac:dyDescent="0.15">
      <c r="A8" s="838" t="s">
        <v>426</v>
      </c>
      <c r="B8" s="842"/>
      <c r="C8" s="562"/>
      <c r="D8" s="333" t="s">
        <v>426</v>
      </c>
      <c r="E8" s="337"/>
      <c r="F8" s="316"/>
      <c r="G8" s="317"/>
      <c r="H8" s="318"/>
      <c r="I8" s="317"/>
      <c r="J8" s="318"/>
      <c r="K8" s="317"/>
      <c r="L8" s="836"/>
      <c r="M8" s="837"/>
      <c r="N8" s="317"/>
      <c r="O8" s="319"/>
      <c r="P8" s="317"/>
      <c r="Q8" s="320"/>
      <c r="R8" s="317"/>
      <c r="S8" s="320"/>
      <c r="T8" s="317"/>
      <c r="U8" s="315"/>
    </row>
    <row r="9" spans="1:21" s="321" customFormat="1" ht="31.5" customHeight="1" x14ac:dyDescent="0.15">
      <c r="A9" s="310">
        <v>1</v>
      </c>
      <c r="B9" s="306" t="s">
        <v>6</v>
      </c>
      <c r="C9" s="920">
        <v>10</v>
      </c>
      <c r="D9" s="322" t="s">
        <v>423</v>
      </c>
      <c r="E9" s="310">
        <v>10</v>
      </c>
      <c r="F9" s="323"/>
      <c r="G9" s="300"/>
      <c r="H9" s="318"/>
      <c r="I9" s="317"/>
      <c r="J9" s="318"/>
      <c r="K9" s="317"/>
      <c r="L9" s="836"/>
      <c r="M9" s="837"/>
      <c r="N9" s="317"/>
      <c r="O9" s="319"/>
      <c r="P9" s="317"/>
      <c r="Q9" s="320"/>
      <c r="R9" s="317"/>
      <c r="S9" s="320"/>
      <c r="T9" s="317"/>
      <c r="U9" s="297" t="s">
        <v>437</v>
      </c>
    </row>
    <row r="10" spans="1:21" s="321" customFormat="1" ht="31.5" customHeight="1" x14ac:dyDescent="0.15">
      <c r="A10" s="310">
        <v>2</v>
      </c>
      <c r="B10" s="306" t="s">
        <v>7</v>
      </c>
      <c r="C10" s="300">
        <v>29</v>
      </c>
      <c r="D10" s="322" t="s">
        <v>423</v>
      </c>
      <c r="E10" s="310">
        <v>29</v>
      </c>
      <c r="F10" s="323"/>
      <c r="G10" s="300"/>
      <c r="H10" s="318"/>
      <c r="I10" s="317"/>
      <c r="J10" s="318"/>
      <c r="K10" s="317"/>
      <c r="L10" s="836"/>
      <c r="M10" s="837"/>
      <c r="N10" s="317"/>
      <c r="O10" s="319"/>
      <c r="P10" s="317"/>
      <c r="Q10" s="320"/>
      <c r="R10" s="317"/>
      <c r="S10" s="320"/>
      <c r="T10" s="317"/>
      <c r="U10" s="298" t="s">
        <v>438</v>
      </c>
    </row>
    <row r="11" spans="1:21" s="321" customFormat="1" ht="31.5" customHeight="1" x14ac:dyDescent="0.15">
      <c r="A11" s="310">
        <v>3</v>
      </c>
      <c r="B11" s="306" t="s">
        <v>8</v>
      </c>
      <c r="C11" s="300">
        <v>12</v>
      </c>
      <c r="D11" s="322" t="s">
        <v>424</v>
      </c>
      <c r="E11" s="310">
        <v>12</v>
      </c>
      <c r="F11" s="323"/>
      <c r="G11" s="300"/>
      <c r="H11" s="318"/>
      <c r="I11" s="317"/>
      <c r="J11" s="318"/>
      <c r="K11" s="317"/>
      <c r="L11" s="836"/>
      <c r="M11" s="837"/>
      <c r="N11" s="317"/>
      <c r="O11" s="319"/>
      <c r="P11" s="317"/>
      <c r="Q11" s="320"/>
      <c r="R11" s="317"/>
      <c r="S11" s="320"/>
      <c r="T11" s="317"/>
      <c r="U11" s="298" t="s">
        <v>439</v>
      </c>
    </row>
    <row r="12" spans="1:21" s="321" customFormat="1" ht="31.5" customHeight="1" x14ac:dyDescent="0.15">
      <c r="A12" s="310">
        <v>4</v>
      </c>
      <c r="B12" s="306" t="s">
        <v>9</v>
      </c>
      <c r="C12" s="300">
        <v>17</v>
      </c>
      <c r="D12" s="322" t="s">
        <v>425</v>
      </c>
      <c r="E12" s="310">
        <v>17</v>
      </c>
      <c r="F12" s="324"/>
      <c r="G12" s="306"/>
      <c r="H12" s="318"/>
      <c r="I12" s="317"/>
      <c r="J12" s="318"/>
      <c r="K12" s="317"/>
      <c r="L12" s="836"/>
      <c r="M12" s="837"/>
      <c r="N12" s="317"/>
      <c r="O12" s="319"/>
      <c r="P12" s="317"/>
      <c r="Q12" s="320"/>
      <c r="R12" s="317"/>
      <c r="S12" s="320"/>
      <c r="T12" s="317"/>
      <c r="U12" s="298" t="s">
        <v>440</v>
      </c>
    </row>
    <row r="13" spans="1:21" s="321" customFormat="1" ht="31.5" customHeight="1" x14ac:dyDescent="0.15">
      <c r="A13" s="310">
        <v>5</v>
      </c>
      <c r="B13" s="306" t="s">
        <v>10</v>
      </c>
      <c r="C13" s="300">
        <v>8</v>
      </c>
      <c r="D13" s="322" t="s">
        <v>425</v>
      </c>
      <c r="E13" s="310">
        <v>8</v>
      </c>
      <c r="F13" s="325"/>
      <c r="G13" s="307"/>
      <c r="H13" s="318"/>
      <c r="I13" s="317"/>
      <c r="J13" s="318"/>
      <c r="K13" s="317"/>
      <c r="L13" s="836"/>
      <c r="M13" s="837"/>
      <c r="N13" s="317"/>
      <c r="O13" s="319"/>
      <c r="P13" s="317"/>
      <c r="Q13" s="320"/>
      <c r="R13" s="317"/>
      <c r="S13" s="320"/>
      <c r="T13" s="317"/>
      <c r="U13" s="298" t="s">
        <v>430</v>
      </c>
    </row>
    <row r="14" spans="1:21" s="321" customFormat="1" ht="31.5" customHeight="1" x14ac:dyDescent="0.15">
      <c r="A14" s="310">
        <v>6</v>
      </c>
      <c r="B14" s="306" t="s">
        <v>11</v>
      </c>
      <c r="C14" s="300">
        <v>17</v>
      </c>
      <c r="D14" s="322" t="s">
        <v>425</v>
      </c>
      <c r="E14" s="310">
        <v>17</v>
      </c>
      <c r="F14" s="325"/>
      <c r="G14" s="307"/>
      <c r="H14" s="318"/>
      <c r="I14" s="317"/>
      <c r="J14" s="318"/>
      <c r="K14" s="317"/>
      <c r="L14" s="836"/>
      <c r="M14" s="837"/>
      <c r="N14" s="317"/>
      <c r="O14" s="319"/>
      <c r="P14" s="317"/>
      <c r="Q14" s="320"/>
      <c r="R14" s="317"/>
      <c r="S14" s="320"/>
      <c r="T14" s="317"/>
      <c r="U14" s="298" t="s">
        <v>428</v>
      </c>
    </row>
    <row r="15" spans="1:21" s="321" customFormat="1" ht="31.5" customHeight="1" x14ac:dyDescent="0.15">
      <c r="A15" s="838" t="s">
        <v>142</v>
      </c>
      <c r="B15" s="842"/>
      <c r="C15" s="563"/>
      <c r="D15" s="307"/>
      <c r="E15" s="307"/>
      <c r="F15" s="307"/>
      <c r="G15" s="307"/>
      <c r="H15" s="838" t="s">
        <v>142</v>
      </c>
      <c r="I15" s="842"/>
      <c r="J15" s="318"/>
      <c r="K15" s="307"/>
      <c r="L15" s="836"/>
      <c r="M15" s="837"/>
      <c r="N15" s="317"/>
      <c r="O15" s="319"/>
      <c r="P15" s="317"/>
      <c r="Q15" s="320"/>
      <c r="R15" s="317"/>
      <c r="S15" s="320"/>
      <c r="T15" s="317"/>
      <c r="U15" s="298" t="s">
        <v>441</v>
      </c>
    </row>
    <row r="16" spans="1:21" s="321" customFormat="1" ht="31.5" customHeight="1" x14ac:dyDescent="0.15">
      <c r="A16" s="310">
        <v>1</v>
      </c>
      <c r="B16" s="306" t="s">
        <v>19</v>
      </c>
      <c r="C16" s="567">
        <v>8</v>
      </c>
      <c r="D16" s="307"/>
      <c r="E16" s="307"/>
      <c r="F16" s="307"/>
      <c r="G16" s="307"/>
      <c r="H16" s="338" t="s">
        <v>425</v>
      </c>
      <c r="I16" s="313">
        <v>8</v>
      </c>
      <c r="J16" s="318"/>
      <c r="K16" s="307"/>
      <c r="L16" s="836"/>
      <c r="M16" s="837"/>
      <c r="N16" s="317"/>
      <c r="O16" s="319"/>
      <c r="P16" s="317"/>
      <c r="Q16" s="320"/>
      <c r="R16" s="317"/>
      <c r="S16" s="320"/>
      <c r="T16" s="317"/>
      <c r="U16" s="298"/>
    </row>
    <row r="17" spans="1:21" s="321" customFormat="1" ht="31.5" customHeight="1" x14ac:dyDescent="0.15">
      <c r="A17" s="310">
        <v>2</v>
      </c>
      <c r="B17" s="329" t="s">
        <v>31</v>
      </c>
      <c r="C17" s="568">
        <v>15</v>
      </c>
      <c r="D17" s="307"/>
      <c r="E17" s="307"/>
      <c r="F17" s="307"/>
      <c r="G17" s="307"/>
      <c r="H17" s="338" t="s">
        <v>425</v>
      </c>
      <c r="I17" s="564">
        <v>15</v>
      </c>
      <c r="J17" s="318"/>
      <c r="K17" s="307"/>
      <c r="L17" s="836"/>
      <c r="M17" s="837"/>
      <c r="N17" s="317"/>
      <c r="O17" s="319"/>
      <c r="P17" s="317"/>
      <c r="Q17" s="320"/>
      <c r="R17" s="317"/>
      <c r="S17" s="320"/>
      <c r="T17" s="317"/>
      <c r="U17" s="308"/>
    </row>
    <row r="18" spans="1:21" s="321" customFormat="1" ht="31.5" customHeight="1" x14ac:dyDescent="0.15">
      <c r="A18" s="310">
        <v>3</v>
      </c>
      <c r="B18" s="306" t="s">
        <v>32</v>
      </c>
      <c r="C18" s="567">
        <v>9</v>
      </c>
      <c r="D18" s="307"/>
      <c r="E18" s="307"/>
      <c r="F18" s="307"/>
      <c r="G18" s="307"/>
      <c r="H18" s="338" t="s">
        <v>425</v>
      </c>
      <c r="I18" s="313">
        <v>9</v>
      </c>
      <c r="J18" s="318"/>
      <c r="K18" s="307"/>
      <c r="L18" s="836"/>
      <c r="M18" s="837"/>
      <c r="N18" s="317"/>
      <c r="O18" s="319"/>
      <c r="P18" s="317"/>
      <c r="Q18" s="320"/>
      <c r="R18" s="317"/>
      <c r="S18" s="320"/>
      <c r="T18" s="317"/>
      <c r="U18" s="308"/>
    </row>
    <row r="19" spans="1:21" s="321" customFormat="1" ht="31.5" customHeight="1" x14ac:dyDescent="0.15">
      <c r="A19" s="310">
        <v>4</v>
      </c>
      <c r="B19" s="306" t="s">
        <v>33</v>
      </c>
      <c r="C19" s="567">
        <v>9</v>
      </c>
      <c r="D19" s="307"/>
      <c r="E19" s="307"/>
      <c r="F19" s="307"/>
      <c r="G19" s="307"/>
      <c r="H19" s="338" t="s">
        <v>425</v>
      </c>
      <c r="I19" s="313">
        <v>9</v>
      </c>
      <c r="J19" s="318"/>
      <c r="K19" s="307"/>
      <c r="L19" s="836"/>
      <c r="M19" s="837"/>
      <c r="N19" s="317"/>
      <c r="O19" s="319"/>
      <c r="P19" s="317"/>
      <c r="Q19" s="320"/>
      <c r="R19" s="317"/>
      <c r="S19" s="320"/>
      <c r="T19" s="317"/>
      <c r="U19" s="308"/>
    </row>
    <row r="20" spans="1:21" s="321" customFormat="1" ht="31.5" customHeight="1" x14ac:dyDescent="0.15">
      <c r="A20" s="310">
        <v>5</v>
      </c>
      <c r="B20" s="306" t="s">
        <v>35</v>
      </c>
      <c r="C20" s="567">
        <v>2</v>
      </c>
      <c r="D20" s="307"/>
      <c r="E20" s="307"/>
      <c r="F20" s="307"/>
      <c r="G20" s="307"/>
      <c r="H20" s="338" t="s">
        <v>425</v>
      </c>
      <c r="I20" s="313">
        <v>2</v>
      </c>
      <c r="J20" s="318"/>
      <c r="K20" s="307"/>
      <c r="L20" s="836"/>
      <c r="M20" s="837"/>
      <c r="N20" s="317"/>
      <c r="O20" s="319"/>
      <c r="P20" s="317"/>
      <c r="Q20" s="320"/>
      <c r="R20" s="317"/>
      <c r="S20" s="320"/>
      <c r="T20" s="317"/>
      <c r="U20" s="308"/>
    </row>
    <row r="21" spans="1:21" s="321" customFormat="1" ht="31.5" customHeight="1" x14ac:dyDescent="0.15">
      <c r="A21" s="310"/>
      <c r="B21" s="306"/>
      <c r="C21" s="567">
        <v>2</v>
      </c>
      <c r="D21" s="307"/>
      <c r="E21" s="307"/>
      <c r="F21" s="307"/>
      <c r="G21" s="307"/>
      <c r="H21" s="428" t="s">
        <v>487</v>
      </c>
      <c r="I21" s="313">
        <v>2</v>
      </c>
      <c r="J21" s="318"/>
      <c r="K21" s="307"/>
      <c r="L21" s="385"/>
      <c r="M21" s="386"/>
      <c r="N21" s="317"/>
      <c r="O21" s="319"/>
      <c r="P21" s="317"/>
      <c r="Q21" s="320"/>
      <c r="R21" s="317"/>
      <c r="S21" s="320"/>
      <c r="T21" s="317"/>
      <c r="U21" s="308"/>
    </row>
    <row r="22" spans="1:21" s="321" customFormat="1" ht="31.5" customHeight="1" x14ac:dyDescent="0.15">
      <c r="A22" s="310">
        <v>6</v>
      </c>
      <c r="B22" s="306" t="s">
        <v>37</v>
      </c>
      <c r="C22" s="921">
        <v>4</v>
      </c>
      <c r="D22" s="307"/>
      <c r="E22" s="307"/>
      <c r="F22" s="307"/>
      <c r="G22" s="307"/>
      <c r="H22" s="338" t="s">
        <v>425</v>
      </c>
      <c r="I22" s="313">
        <v>4</v>
      </c>
      <c r="J22" s="318"/>
      <c r="K22" s="307"/>
      <c r="L22" s="836"/>
      <c r="M22" s="837"/>
      <c r="N22" s="317"/>
      <c r="O22" s="319"/>
      <c r="P22" s="317"/>
      <c r="Q22" s="320"/>
      <c r="R22" s="317"/>
      <c r="S22" s="320"/>
      <c r="T22" s="317"/>
      <c r="U22" s="308"/>
    </row>
    <row r="23" spans="1:21" s="321" customFormat="1" ht="31.5" customHeight="1" x14ac:dyDescent="0.15">
      <c r="A23" s="310"/>
      <c r="B23" s="306"/>
      <c r="C23" s="567">
        <v>3</v>
      </c>
      <c r="D23" s="307"/>
      <c r="E23" s="307"/>
      <c r="F23" s="307"/>
      <c r="G23" s="307"/>
      <c r="H23" s="428" t="s">
        <v>487</v>
      </c>
      <c r="I23" s="313">
        <v>3</v>
      </c>
      <c r="J23" s="318"/>
      <c r="K23" s="307"/>
      <c r="L23" s="385"/>
      <c r="M23" s="386"/>
      <c r="N23" s="317"/>
      <c r="O23" s="319"/>
      <c r="P23" s="317"/>
      <c r="Q23" s="320"/>
      <c r="R23" s="317"/>
      <c r="S23" s="320"/>
      <c r="T23" s="317"/>
      <c r="U23" s="308"/>
    </row>
    <row r="24" spans="1:21" s="321" customFormat="1" ht="31.5" customHeight="1" x14ac:dyDescent="0.15">
      <c r="A24" s="310">
        <v>7</v>
      </c>
      <c r="B24" s="306" t="s">
        <v>38</v>
      </c>
      <c r="C24" s="567">
        <v>6</v>
      </c>
      <c r="D24" s="307"/>
      <c r="E24" s="307"/>
      <c r="F24" s="307"/>
      <c r="G24" s="307"/>
      <c r="H24" s="338" t="s">
        <v>425</v>
      </c>
      <c r="I24" s="313">
        <v>6</v>
      </c>
      <c r="J24" s="318"/>
      <c r="K24" s="307"/>
      <c r="L24" s="836"/>
      <c r="M24" s="837"/>
      <c r="N24" s="317"/>
      <c r="O24" s="319"/>
      <c r="P24" s="317"/>
      <c r="Q24" s="320"/>
      <c r="R24" s="317"/>
      <c r="S24" s="320"/>
      <c r="T24" s="317"/>
      <c r="U24" s="308"/>
    </row>
    <row r="25" spans="1:21" s="321" customFormat="1" ht="31.5" customHeight="1" x14ac:dyDescent="0.15">
      <c r="A25" s="310">
        <v>8</v>
      </c>
      <c r="B25" s="306" t="s">
        <v>40</v>
      </c>
      <c r="C25" s="567">
        <v>5</v>
      </c>
      <c r="D25" s="307"/>
      <c r="E25" s="307"/>
      <c r="F25" s="307"/>
      <c r="G25" s="307"/>
      <c r="H25" s="336" t="s">
        <v>427</v>
      </c>
      <c r="I25" s="313">
        <v>5</v>
      </c>
      <c r="J25" s="318"/>
      <c r="K25" s="307"/>
      <c r="L25" s="836"/>
      <c r="M25" s="837"/>
      <c r="N25" s="317"/>
      <c r="O25" s="319"/>
      <c r="P25" s="317"/>
      <c r="Q25" s="320"/>
      <c r="R25" s="317"/>
      <c r="S25" s="320"/>
      <c r="T25" s="317"/>
      <c r="U25" s="308"/>
    </row>
    <row r="26" spans="1:21" s="321" customFormat="1" ht="31.5" customHeight="1" x14ac:dyDescent="0.15">
      <c r="A26" s="310">
        <v>9</v>
      </c>
      <c r="B26" s="329" t="s">
        <v>41</v>
      </c>
      <c r="C26" s="568">
        <v>4</v>
      </c>
      <c r="D26" s="307"/>
      <c r="E26" s="307"/>
      <c r="F26" s="307"/>
      <c r="G26" s="307"/>
      <c r="H26" s="336" t="s">
        <v>427</v>
      </c>
      <c r="I26" s="564">
        <v>4</v>
      </c>
      <c r="J26" s="318"/>
      <c r="K26" s="307"/>
      <c r="L26" s="836"/>
      <c r="M26" s="837"/>
      <c r="N26" s="317"/>
      <c r="O26" s="319"/>
      <c r="P26" s="317"/>
      <c r="Q26" s="320"/>
      <c r="R26" s="317"/>
      <c r="S26" s="320"/>
      <c r="T26" s="317"/>
      <c r="U26" s="308"/>
    </row>
    <row r="27" spans="1:21" s="321" customFormat="1" ht="31.5" customHeight="1" x14ac:dyDescent="0.15">
      <c r="A27" s="310">
        <v>10</v>
      </c>
      <c r="B27" s="329" t="s">
        <v>42</v>
      </c>
      <c r="C27" s="568">
        <v>4</v>
      </c>
      <c r="D27" s="307"/>
      <c r="E27" s="307"/>
      <c r="F27" s="307"/>
      <c r="G27" s="307"/>
      <c r="H27" s="336" t="s">
        <v>427</v>
      </c>
      <c r="I27" s="564">
        <v>4</v>
      </c>
      <c r="J27" s="318"/>
      <c r="K27" s="307"/>
      <c r="L27" s="836"/>
      <c r="M27" s="837"/>
      <c r="N27" s="317"/>
      <c r="O27" s="319"/>
      <c r="P27" s="317"/>
      <c r="Q27" s="320"/>
      <c r="R27" s="317"/>
      <c r="S27" s="320"/>
      <c r="T27" s="317"/>
      <c r="U27" s="308"/>
    </row>
    <row r="28" spans="1:21" s="321" customFormat="1" ht="31.5" customHeight="1" x14ac:dyDescent="0.15">
      <c r="A28" s="838" t="s">
        <v>144</v>
      </c>
      <c r="B28" s="842"/>
      <c r="C28" s="563"/>
      <c r="D28" s="307"/>
      <c r="E28" s="307"/>
      <c r="F28" s="307"/>
      <c r="G28" s="307"/>
      <c r="H28" s="309"/>
      <c r="I28" s="307"/>
      <c r="J28" s="307"/>
      <c r="K28" s="307"/>
      <c r="L28" s="838" t="s">
        <v>144</v>
      </c>
      <c r="M28" s="839"/>
      <c r="N28" s="317"/>
      <c r="O28" s="319"/>
      <c r="P28" s="317"/>
      <c r="Q28" s="320"/>
      <c r="R28" s="317"/>
      <c r="S28" s="320"/>
      <c r="T28" s="317"/>
      <c r="U28" s="308"/>
    </row>
    <row r="29" spans="1:21" s="321" customFormat="1" ht="31.5" customHeight="1" x14ac:dyDescent="0.15">
      <c r="A29" s="310">
        <v>17</v>
      </c>
      <c r="B29" s="306" t="s">
        <v>44</v>
      </c>
      <c r="C29" s="567">
        <v>7</v>
      </c>
      <c r="D29" s="307"/>
      <c r="E29" s="307"/>
      <c r="F29" s="307"/>
      <c r="G29" s="307"/>
      <c r="H29" s="309"/>
      <c r="I29" s="307"/>
      <c r="J29" s="307"/>
      <c r="K29" s="307"/>
      <c r="L29" s="834" t="s">
        <v>425</v>
      </c>
      <c r="M29" s="835"/>
      <c r="N29" s="313">
        <v>7</v>
      </c>
      <c r="O29" s="319"/>
      <c r="P29" s="317"/>
      <c r="Q29" s="320"/>
      <c r="R29" s="317"/>
      <c r="S29" s="320"/>
      <c r="T29" s="317"/>
      <c r="U29" s="308"/>
    </row>
    <row r="30" spans="1:21" s="321" customFormat="1" ht="31.5" customHeight="1" x14ac:dyDescent="0.15">
      <c r="A30" s="310">
        <v>18</v>
      </c>
      <c r="B30" s="306" t="s">
        <v>45</v>
      </c>
      <c r="C30" s="567">
        <v>5</v>
      </c>
      <c r="D30" s="307"/>
      <c r="E30" s="307"/>
      <c r="F30" s="307"/>
      <c r="G30" s="307"/>
      <c r="H30" s="309"/>
      <c r="I30" s="307"/>
      <c r="J30" s="307"/>
      <c r="K30" s="307"/>
      <c r="L30" s="834" t="s">
        <v>425</v>
      </c>
      <c r="M30" s="835"/>
      <c r="N30" s="313">
        <v>5</v>
      </c>
      <c r="O30" s="319"/>
      <c r="P30" s="317"/>
      <c r="Q30" s="320"/>
      <c r="R30" s="317"/>
      <c r="S30" s="320"/>
      <c r="T30" s="317"/>
      <c r="U30" s="308"/>
    </row>
    <row r="31" spans="1:21" s="321" customFormat="1" ht="31.5" customHeight="1" x14ac:dyDescent="0.15">
      <c r="A31" s="310">
        <v>19</v>
      </c>
      <c r="B31" s="306" t="s">
        <v>46</v>
      </c>
      <c r="C31" s="567">
        <v>11</v>
      </c>
      <c r="D31" s="307"/>
      <c r="E31" s="307"/>
      <c r="F31" s="307"/>
      <c r="G31" s="307"/>
      <c r="H31" s="307"/>
      <c r="I31" s="307"/>
      <c r="J31" s="307"/>
      <c r="K31" s="307"/>
      <c r="L31" s="834" t="s">
        <v>428</v>
      </c>
      <c r="M31" s="835"/>
      <c r="N31" s="313">
        <v>11</v>
      </c>
      <c r="O31" s="319"/>
      <c r="P31" s="317"/>
      <c r="Q31" s="320"/>
      <c r="R31" s="317"/>
      <c r="S31" s="320"/>
      <c r="T31" s="317"/>
      <c r="U31" s="308"/>
    </row>
    <row r="32" spans="1:21" s="321" customFormat="1" ht="49.5" customHeight="1" x14ac:dyDescent="0.15">
      <c r="A32" s="310">
        <v>20</v>
      </c>
      <c r="B32" s="306" t="s">
        <v>47</v>
      </c>
      <c r="C32" s="567">
        <v>8</v>
      </c>
      <c r="D32" s="307"/>
      <c r="E32" s="307"/>
      <c r="F32" s="307"/>
      <c r="G32" s="307"/>
      <c r="H32" s="307"/>
      <c r="I32" s="307"/>
      <c r="J32" s="307"/>
      <c r="K32" s="307"/>
      <c r="L32" s="834" t="s">
        <v>429</v>
      </c>
      <c r="M32" s="835"/>
      <c r="N32" s="313">
        <v>8</v>
      </c>
      <c r="O32" s="319"/>
      <c r="P32" s="317"/>
      <c r="Q32" s="320"/>
      <c r="R32" s="317"/>
      <c r="S32" s="320"/>
      <c r="T32" s="317"/>
      <c r="U32" s="308"/>
    </row>
    <row r="33" spans="1:21" s="321" customFormat="1" ht="49.5" customHeight="1" x14ac:dyDescent="0.15">
      <c r="A33" s="310">
        <v>21</v>
      </c>
      <c r="B33" s="306" t="s">
        <v>48</v>
      </c>
      <c r="C33" s="567">
        <v>6</v>
      </c>
      <c r="D33" s="307"/>
      <c r="E33" s="307"/>
      <c r="F33" s="307"/>
      <c r="G33" s="307"/>
      <c r="H33" s="307"/>
      <c r="I33" s="307"/>
      <c r="J33" s="307"/>
      <c r="K33" s="307"/>
      <c r="L33" s="834" t="s">
        <v>430</v>
      </c>
      <c r="M33" s="835"/>
      <c r="N33" s="313">
        <v>6</v>
      </c>
      <c r="O33" s="319"/>
      <c r="P33" s="317"/>
      <c r="Q33" s="320"/>
      <c r="R33" s="317"/>
      <c r="S33" s="320"/>
      <c r="T33" s="317"/>
      <c r="U33" s="308"/>
    </row>
    <row r="34" spans="1:21" s="321" customFormat="1" ht="31.5" customHeight="1" x14ac:dyDescent="0.15">
      <c r="A34" s="310">
        <v>22</v>
      </c>
      <c r="B34" s="306" t="s">
        <v>49</v>
      </c>
      <c r="C34" s="567">
        <v>4</v>
      </c>
      <c r="D34" s="307"/>
      <c r="E34" s="307"/>
      <c r="F34" s="307"/>
      <c r="G34" s="307"/>
      <c r="H34" s="307"/>
      <c r="I34" s="307"/>
      <c r="J34" s="307"/>
      <c r="K34" s="307"/>
      <c r="L34" s="834" t="s">
        <v>431</v>
      </c>
      <c r="M34" s="835"/>
      <c r="N34" s="313">
        <v>4</v>
      </c>
      <c r="O34" s="319"/>
      <c r="P34" s="317"/>
      <c r="Q34" s="320"/>
      <c r="R34" s="317"/>
      <c r="S34" s="320"/>
      <c r="T34" s="317"/>
      <c r="U34" s="308"/>
    </row>
    <row r="35" spans="1:21" s="321" customFormat="1" ht="31.5" customHeight="1" x14ac:dyDescent="0.15">
      <c r="A35" s="310">
        <v>23</v>
      </c>
      <c r="B35" s="306" t="s">
        <v>50</v>
      </c>
      <c r="C35" s="567">
        <v>4</v>
      </c>
      <c r="D35" s="307"/>
      <c r="E35" s="307"/>
      <c r="F35" s="307"/>
      <c r="G35" s="307"/>
      <c r="H35" s="307"/>
      <c r="I35" s="307"/>
      <c r="J35" s="307"/>
      <c r="K35" s="307"/>
      <c r="L35" s="834" t="s">
        <v>431</v>
      </c>
      <c r="M35" s="835"/>
      <c r="N35" s="313">
        <v>4</v>
      </c>
      <c r="O35" s="319"/>
      <c r="P35" s="317"/>
      <c r="Q35" s="320"/>
      <c r="R35" s="317"/>
      <c r="S35" s="320"/>
      <c r="T35" s="317"/>
      <c r="U35" s="308"/>
    </row>
    <row r="36" spans="1:21" s="321" customFormat="1" ht="31.5" customHeight="1" x14ac:dyDescent="0.15">
      <c r="A36" s="310">
        <v>24</v>
      </c>
      <c r="B36" s="306" t="s">
        <v>51</v>
      </c>
      <c r="C36" s="567">
        <v>12</v>
      </c>
      <c r="D36" s="307"/>
      <c r="E36" s="307"/>
      <c r="F36" s="307"/>
      <c r="G36" s="307"/>
      <c r="H36" s="307"/>
      <c r="I36" s="307"/>
      <c r="J36" s="307"/>
      <c r="K36" s="307"/>
      <c r="L36" s="834" t="s">
        <v>431</v>
      </c>
      <c r="M36" s="835"/>
      <c r="N36" s="313">
        <v>12</v>
      </c>
      <c r="O36" s="319"/>
      <c r="P36" s="317"/>
      <c r="Q36" s="320"/>
      <c r="R36" s="317"/>
      <c r="S36" s="320"/>
      <c r="T36" s="317"/>
      <c r="U36" s="308"/>
    </row>
    <row r="37" spans="1:21" s="321" customFormat="1" ht="44.25" customHeight="1" x14ac:dyDescent="0.15">
      <c r="A37" s="310">
        <v>25</v>
      </c>
      <c r="B37" s="306" t="s">
        <v>52</v>
      </c>
      <c r="C37" s="567">
        <v>8</v>
      </c>
      <c r="D37" s="307"/>
      <c r="E37" s="307"/>
      <c r="F37" s="307"/>
      <c r="G37" s="307"/>
      <c r="H37" s="307"/>
      <c r="I37" s="307"/>
      <c r="J37" s="307"/>
      <c r="K37" s="307"/>
      <c r="L37" s="834" t="s">
        <v>432</v>
      </c>
      <c r="M37" s="835"/>
      <c r="N37" s="313">
        <v>8</v>
      </c>
      <c r="O37" s="319"/>
      <c r="P37" s="317"/>
      <c r="Q37" s="320"/>
      <c r="R37" s="317"/>
      <c r="S37" s="320"/>
      <c r="T37" s="317"/>
      <c r="U37" s="308"/>
    </row>
    <row r="38" spans="1:21" s="321" customFormat="1" ht="44.25" customHeight="1" x14ac:dyDescent="0.15">
      <c r="A38" s="310"/>
      <c r="B38" s="306"/>
      <c r="C38" s="567">
        <v>3</v>
      </c>
      <c r="D38" s="307"/>
      <c r="E38" s="307"/>
      <c r="F38" s="307"/>
      <c r="G38" s="307"/>
      <c r="H38" s="307"/>
      <c r="I38" s="307"/>
      <c r="J38" s="307"/>
      <c r="K38" s="307"/>
      <c r="L38" s="437" t="s">
        <v>483</v>
      </c>
      <c r="M38" s="436"/>
      <c r="N38" s="313">
        <v>3</v>
      </c>
      <c r="O38" s="319"/>
      <c r="P38" s="317"/>
      <c r="Q38" s="320"/>
      <c r="R38" s="317"/>
      <c r="S38" s="320"/>
      <c r="T38" s="317"/>
      <c r="U38" s="308"/>
    </row>
    <row r="39" spans="1:21" s="321" customFormat="1" ht="31.5" customHeight="1" x14ac:dyDescent="0.15">
      <c r="A39" s="310">
        <v>26</v>
      </c>
      <c r="B39" s="306" t="s">
        <v>53</v>
      </c>
      <c r="C39" s="567">
        <v>5</v>
      </c>
      <c r="D39" s="307"/>
      <c r="E39" s="307"/>
      <c r="F39" s="307"/>
      <c r="G39" s="307"/>
      <c r="H39" s="307"/>
      <c r="I39" s="307"/>
      <c r="J39" s="307"/>
      <c r="K39" s="307"/>
      <c r="L39" s="834" t="s">
        <v>431</v>
      </c>
      <c r="M39" s="835"/>
      <c r="N39" s="313">
        <v>5</v>
      </c>
      <c r="O39" s="319"/>
      <c r="P39" s="317"/>
      <c r="Q39" s="320"/>
      <c r="R39" s="317"/>
      <c r="S39" s="320"/>
      <c r="T39" s="317"/>
      <c r="U39" s="308"/>
    </row>
    <row r="40" spans="1:21" s="321" customFormat="1" ht="44.25" customHeight="1" x14ac:dyDescent="0.15">
      <c r="A40" s="310">
        <v>27</v>
      </c>
      <c r="B40" s="306" t="s">
        <v>54</v>
      </c>
      <c r="C40" s="567">
        <v>6</v>
      </c>
      <c r="D40" s="307"/>
      <c r="E40" s="307"/>
      <c r="F40" s="307"/>
      <c r="G40" s="307"/>
      <c r="H40" s="307"/>
      <c r="I40" s="307"/>
      <c r="J40" s="307"/>
      <c r="K40" s="307"/>
      <c r="L40" s="834" t="s">
        <v>432</v>
      </c>
      <c r="M40" s="835"/>
      <c r="N40" s="313">
        <v>6</v>
      </c>
      <c r="O40" s="319"/>
      <c r="P40" s="317"/>
      <c r="Q40" s="320"/>
      <c r="R40" s="317"/>
      <c r="S40" s="320"/>
      <c r="T40" s="317"/>
      <c r="U40" s="311"/>
    </row>
    <row r="41" spans="1:21" s="321" customFormat="1" ht="44.25" customHeight="1" x14ac:dyDescent="0.15">
      <c r="A41" s="313"/>
      <c r="B41" s="424"/>
      <c r="C41" s="569">
        <v>5</v>
      </c>
      <c r="D41" s="307"/>
      <c r="E41" s="307"/>
      <c r="F41" s="307"/>
      <c r="G41" s="307"/>
      <c r="H41" s="307"/>
      <c r="I41" s="307"/>
      <c r="J41" s="307"/>
      <c r="K41" s="307"/>
      <c r="L41" s="437" t="s">
        <v>483</v>
      </c>
      <c r="M41" s="436"/>
      <c r="N41" s="565">
        <v>5</v>
      </c>
      <c r="O41" s="425"/>
      <c r="P41" s="426"/>
      <c r="Q41" s="427"/>
      <c r="R41" s="317"/>
      <c r="S41" s="320"/>
      <c r="T41" s="317"/>
      <c r="U41" s="311"/>
    </row>
    <row r="42" spans="1:21" s="321" customFormat="1" ht="31.5" customHeight="1" x14ac:dyDescent="0.15">
      <c r="A42" s="838" t="s">
        <v>146</v>
      </c>
      <c r="B42" s="842"/>
      <c r="C42" s="563"/>
      <c r="D42" s="307"/>
      <c r="E42" s="307"/>
      <c r="F42" s="307"/>
      <c r="G42" s="307"/>
      <c r="H42" s="307"/>
      <c r="I42" s="307"/>
      <c r="J42" s="307"/>
      <c r="K42" s="307"/>
      <c r="L42" s="830"/>
      <c r="M42" s="831"/>
      <c r="N42" s="313"/>
      <c r="O42" s="307"/>
      <c r="P42" s="307"/>
      <c r="Q42" s="333" t="s">
        <v>146</v>
      </c>
      <c r="R42" s="317"/>
      <c r="S42" s="320"/>
      <c r="T42" s="317"/>
      <c r="U42" s="311"/>
    </row>
    <row r="43" spans="1:21" s="321" customFormat="1" ht="31.5" customHeight="1" x14ac:dyDescent="0.15">
      <c r="A43" s="310">
        <v>28</v>
      </c>
      <c r="B43" s="306" t="s">
        <v>56</v>
      </c>
      <c r="C43" s="567">
        <v>20</v>
      </c>
      <c r="D43" s="307"/>
      <c r="E43" s="307"/>
      <c r="F43" s="307"/>
      <c r="G43" s="307"/>
      <c r="H43" s="307"/>
      <c r="I43" s="307"/>
      <c r="J43" s="307"/>
      <c r="K43" s="307"/>
      <c r="L43" s="830"/>
      <c r="M43" s="831"/>
      <c r="N43" s="313"/>
      <c r="O43" s="307"/>
      <c r="P43" s="307"/>
      <c r="Q43" s="339" t="s">
        <v>428</v>
      </c>
      <c r="R43" s="310">
        <v>20</v>
      </c>
      <c r="S43" s="320"/>
      <c r="T43" s="317"/>
      <c r="U43" s="311"/>
    </row>
    <row r="44" spans="1:21" s="321" customFormat="1" ht="47.25" customHeight="1" x14ac:dyDescent="0.15">
      <c r="A44" s="843">
        <v>29</v>
      </c>
      <c r="B44" s="844" t="s">
        <v>57</v>
      </c>
      <c r="C44" s="315">
        <v>6</v>
      </c>
      <c r="D44" s="307"/>
      <c r="E44" s="307"/>
      <c r="F44" s="307"/>
      <c r="G44" s="307"/>
      <c r="H44" s="307"/>
      <c r="I44" s="307"/>
      <c r="J44" s="307"/>
      <c r="K44" s="307"/>
      <c r="L44" s="830"/>
      <c r="M44" s="831"/>
      <c r="N44" s="313"/>
      <c r="O44" s="307"/>
      <c r="P44" s="307"/>
      <c r="Q44" s="340" t="s">
        <v>430</v>
      </c>
      <c r="R44" s="335">
        <v>3</v>
      </c>
      <c r="S44" s="320"/>
      <c r="T44" s="317"/>
      <c r="U44" s="311"/>
    </row>
    <row r="45" spans="1:21" s="321" customFormat="1" ht="31.5" customHeight="1" x14ac:dyDescent="0.15">
      <c r="A45" s="843"/>
      <c r="B45" s="845"/>
      <c r="C45" s="317"/>
      <c r="D45" s="307"/>
      <c r="E45" s="307"/>
      <c r="F45" s="307"/>
      <c r="G45" s="307"/>
      <c r="H45" s="307"/>
      <c r="I45" s="307"/>
      <c r="J45" s="307"/>
      <c r="K45" s="307"/>
      <c r="L45" s="830"/>
      <c r="M45" s="831"/>
      <c r="N45" s="313"/>
      <c r="O45" s="307"/>
      <c r="P45" s="307"/>
      <c r="Q45" s="339" t="s">
        <v>431</v>
      </c>
      <c r="R45" s="335">
        <v>3</v>
      </c>
      <c r="S45" s="320"/>
      <c r="T45" s="317"/>
      <c r="U45" s="311"/>
    </row>
    <row r="46" spans="1:21" s="321" customFormat="1" ht="50.25" customHeight="1" x14ac:dyDescent="0.15">
      <c r="A46" s="310">
        <v>30</v>
      </c>
      <c r="B46" s="306" t="s">
        <v>58</v>
      </c>
      <c r="C46" s="567">
        <v>5</v>
      </c>
      <c r="D46" s="307"/>
      <c r="E46" s="307"/>
      <c r="F46" s="307"/>
      <c r="G46" s="307"/>
      <c r="H46" s="307"/>
      <c r="I46" s="307"/>
      <c r="J46" s="307"/>
      <c r="K46" s="307"/>
      <c r="L46" s="830"/>
      <c r="M46" s="831"/>
      <c r="N46" s="313"/>
      <c r="O46" s="307"/>
      <c r="P46" s="307"/>
      <c r="Q46" s="340" t="s">
        <v>435</v>
      </c>
      <c r="R46" s="310">
        <v>5</v>
      </c>
      <c r="S46" s="320"/>
      <c r="T46" s="317"/>
      <c r="U46" s="119"/>
    </row>
    <row r="47" spans="1:21" s="321" customFormat="1" ht="31.5" customHeight="1" x14ac:dyDescent="0.15">
      <c r="A47" s="843">
        <v>31</v>
      </c>
      <c r="B47" s="844" t="s">
        <v>13</v>
      </c>
      <c r="C47" s="315">
        <v>4</v>
      </c>
      <c r="D47" s="307"/>
      <c r="E47" s="307"/>
      <c r="F47" s="307"/>
      <c r="G47" s="307"/>
      <c r="H47" s="306"/>
      <c r="I47" s="307"/>
      <c r="J47" s="307"/>
      <c r="K47" s="307"/>
      <c r="L47" s="830"/>
      <c r="M47" s="831"/>
      <c r="N47" s="313"/>
      <c r="O47" s="307"/>
      <c r="P47" s="307"/>
      <c r="Q47" s="339" t="s">
        <v>425</v>
      </c>
      <c r="R47" s="335">
        <v>1</v>
      </c>
      <c r="S47" s="320"/>
      <c r="T47" s="317"/>
      <c r="U47" s="119"/>
    </row>
    <row r="48" spans="1:21" s="321" customFormat="1" ht="31.5" customHeight="1" x14ac:dyDescent="0.15">
      <c r="A48" s="843"/>
      <c r="B48" s="846"/>
      <c r="C48" s="561"/>
      <c r="D48" s="307"/>
      <c r="E48" s="307"/>
      <c r="F48" s="307"/>
      <c r="G48" s="307"/>
      <c r="H48" s="306"/>
      <c r="I48" s="307"/>
      <c r="J48" s="307"/>
      <c r="K48" s="307"/>
      <c r="L48" s="830"/>
      <c r="M48" s="831"/>
      <c r="N48" s="313"/>
      <c r="O48" s="307"/>
      <c r="P48" s="307"/>
      <c r="Q48" s="339" t="s">
        <v>428</v>
      </c>
      <c r="R48" s="335">
        <v>1</v>
      </c>
      <c r="S48" s="320"/>
      <c r="T48" s="317"/>
      <c r="U48" s="119"/>
    </row>
    <row r="49" spans="1:21" s="321" customFormat="1" ht="43.5" customHeight="1" x14ac:dyDescent="0.15">
      <c r="A49" s="843"/>
      <c r="B49" s="845"/>
      <c r="C49" s="317"/>
      <c r="D49" s="307"/>
      <c r="E49" s="307"/>
      <c r="F49" s="307"/>
      <c r="G49" s="307"/>
      <c r="H49" s="306"/>
      <c r="I49" s="307"/>
      <c r="J49" s="307"/>
      <c r="K49" s="307"/>
      <c r="L49" s="830"/>
      <c r="M49" s="831"/>
      <c r="N49" s="313"/>
      <c r="O49" s="307"/>
      <c r="P49" s="307"/>
      <c r="Q49" s="340" t="s">
        <v>435</v>
      </c>
      <c r="R49" s="335">
        <v>2</v>
      </c>
      <c r="S49" s="320"/>
      <c r="T49" s="317"/>
      <c r="U49" s="119"/>
    </row>
    <row r="50" spans="1:21" s="321" customFormat="1" ht="31.5" customHeight="1" x14ac:dyDescent="0.15">
      <c r="A50" s="310">
        <v>32</v>
      </c>
      <c r="B50" s="306" t="s">
        <v>59</v>
      </c>
      <c r="C50" s="567">
        <v>14</v>
      </c>
      <c r="D50" s="307"/>
      <c r="E50" s="307"/>
      <c r="F50" s="307"/>
      <c r="G50" s="307"/>
      <c r="H50" s="307"/>
      <c r="I50" s="307"/>
      <c r="J50" s="307"/>
      <c r="K50" s="307"/>
      <c r="L50" s="830"/>
      <c r="M50" s="831"/>
      <c r="N50" s="313"/>
      <c r="O50" s="307"/>
      <c r="P50" s="307"/>
      <c r="Q50" s="340" t="s">
        <v>431</v>
      </c>
      <c r="R50" s="310">
        <v>14</v>
      </c>
      <c r="S50" s="320"/>
      <c r="T50" s="317"/>
      <c r="U50" s="119"/>
    </row>
    <row r="51" spans="1:21" s="321" customFormat="1" ht="46.5" customHeight="1" x14ac:dyDescent="0.15">
      <c r="A51" s="310">
        <v>33</v>
      </c>
      <c r="B51" s="306" t="s">
        <v>60</v>
      </c>
      <c r="C51" s="567">
        <v>5</v>
      </c>
      <c r="D51" s="307"/>
      <c r="E51" s="307"/>
      <c r="F51" s="307"/>
      <c r="G51" s="307"/>
      <c r="H51" s="307"/>
      <c r="I51" s="307"/>
      <c r="J51" s="307"/>
      <c r="K51" s="307"/>
      <c r="L51" s="830"/>
      <c r="M51" s="831"/>
      <c r="N51" s="313"/>
      <c r="O51" s="307"/>
      <c r="P51" s="307"/>
      <c r="Q51" s="340" t="s">
        <v>436</v>
      </c>
      <c r="R51" s="310">
        <v>5</v>
      </c>
      <c r="S51" s="320"/>
      <c r="T51" s="317"/>
      <c r="U51" s="119"/>
    </row>
    <row r="52" spans="1:21" s="321" customFormat="1" ht="46.5" customHeight="1" x14ac:dyDescent="0.15">
      <c r="A52" s="310"/>
      <c r="B52" s="306"/>
      <c r="C52" s="567">
        <v>4</v>
      </c>
      <c r="D52" s="307"/>
      <c r="E52" s="307"/>
      <c r="F52" s="307"/>
      <c r="G52" s="307"/>
      <c r="H52" s="307"/>
      <c r="I52" s="307"/>
      <c r="J52" s="307"/>
      <c r="K52" s="307"/>
      <c r="L52" s="313"/>
      <c r="M52" s="384"/>
      <c r="N52" s="313"/>
      <c r="O52" s="307"/>
      <c r="P52" s="307"/>
      <c r="Q52" s="428" t="s">
        <v>487</v>
      </c>
      <c r="R52" s="310">
        <v>4</v>
      </c>
      <c r="S52" s="320"/>
      <c r="T52" s="317"/>
      <c r="U52" s="119"/>
    </row>
    <row r="53" spans="1:21" s="321" customFormat="1" ht="46.5" customHeight="1" x14ac:dyDescent="0.15">
      <c r="A53" s="310">
        <v>34</v>
      </c>
      <c r="B53" s="306" t="s">
        <v>61</v>
      </c>
      <c r="C53" s="567">
        <v>4</v>
      </c>
      <c r="D53" s="307"/>
      <c r="E53" s="307"/>
      <c r="F53" s="307"/>
      <c r="G53" s="307"/>
      <c r="H53" s="307"/>
      <c r="I53" s="307"/>
      <c r="J53" s="307"/>
      <c r="K53" s="307"/>
      <c r="L53" s="830"/>
      <c r="M53" s="831"/>
      <c r="N53" s="313"/>
      <c r="O53" s="307"/>
      <c r="P53" s="307"/>
      <c r="Q53" s="340" t="s">
        <v>436</v>
      </c>
      <c r="R53" s="310">
        <v>4</v>
      </c>
      <c r="S53" s="320"/>
      <c r="T53" s="317"/>
      <c r="U53" s="119"/>
    </row>
    <row r="54" spans="1:21" s="321" customFormat="1" ht="31.5" customHeight="1" x14ac:dyDescent="0.15">
      <c r="A54" s="310">
        <v>35</v>
      </c>
      <c r="B54" s="306" t="s">
        <v>62</v>
      </c>
      <c r="C54" s="921">
        <v>9</v>
      </c>
      <c r="D54" s="307"/>
      <c r="E54" s="307"/>
      <c r="F54" s="307"/>
      <c r="G54" s="307"/>
      <c r="H54" s="307"/>
      <c r="I54" s="307"/>
      <c r="J54" s="307"/>
      <c r="K54" s="307"/>
      <c r="L54" s="830"/>
      <c r="M54" s="831"/>
      <c r="N54" s="313"/>
      <c r="O54" s="307"/>
      <c r="P54" s="307"/>
      <c r="Q54" s="340" t="s">
        <v>428</v>
      </c>
      <c r="R54" s="310">
        <v>9</v>
      </c>
      <c r="S54" s="320"/>
      <c r="T54" s="317"/>
      <c r="U54" s="312"/>
    </row>
    <row r="55" spans="1:21" s="321" customFormat="1" ht="31.5" customHeight="1" x14ac:dyDescent="0.15">
      <c r="A55" s="840" t="s">
        <v>71</v>
      </c>
      <c r="B55" s="841"/>
      <c r="C55" s="566"/>
      <c r="D55" s="326"/>
      <c r="E55" s="334"/>
      <c r="F55" s="334"/>
      <c r="G55" s="334"/>
      <c r="H55" s="334"/>
      <c r="I55" s="334"/>
      <c r="J55" s="334"/>
      <c r="K55" s="334"/>
      <c r="L55" s="832"/>
      <c r="M55" s="833"/>
      <c r="N55" s="334"/>
      <c r="O55" s="334"/>
      <c r="P55" s="334"/>
      <c r="Q55" s="334"/>
      <c r="R55" s="334"/>
      <c r="S55" s="334"/>
      <c r="T55" s="334"/>
      <c r="U55" s="328"/>
    </row>
  </sheetData>
  <mergeCells count="81">
    <mergeCell ref="U2:U7"/>
    <mergeCell ref="D3:G3"/>
    <mergeCell ref="H3:K3"/>
    <mergeCell ref="L3:P3"/>
    <mergeCell ref="Q3:T3"/>
    <mergeCell ref="D4:G4"/>
    <mergeCell ref="H4:K4"/>
    <mergeCell ref="L4:P4"/>
    <mergeCell ref="Q4:T4"/>
    <mergeCell ref="D5:G5"/>
    <mergeCell ref="H5:I5"/>
    <mergeCell ref="S6:T6"/>
    <mergeCell ref="D6:G6"/>
    <mergeCell ref="H6:I6"/>
    <mergeCell ref="J6:K6"/>
    <mergeCell ref="L6:M6"/>
    <mergeCell ref="A7:B7"/>
    <mergeCell ref="A8:B8"/>
    <mergeCell ref="L7:M7"/>
    <mergeCell ref="L8:M8"/>
    <mergeCell ref="S5:T5"/>
    <mergeCell ref="Q6:R6"/>
    <mergeCell ref="C4:C7"/>
    <mergeCell ref="A1:T1"/>
    <mergeCell ref="A2:T2"/>
    <mergeCell ref="A4:B5"/>
    <mergeCell ref="A6:B6"/>
    <mergeCell ref="L5:M5"/>
    <mergeCell ref="Q5:R5"/>
    <mergeCell ref="J5:K5"/>
    <mergeCell ref="A55:B55"/>
    <mergeCell ref="A15:B15"/>
    <mergeCell ref="H15:I15"/>
    <mergeCell ref="A28:B28"/>
    <mergeCell ref="A42:B42"/>
    <mergeCell ref="A47:A49"/>
    <mergeCell ref="A44:A45"/>
    <mergeCell ref="B44:B45"/>
    <mergeCell ref="B47:B49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18:M18"/>
    <mergeCell ref="L26:M26"/>
    <mergeCell ref="L27:M27"/>
    <mergeCell ref="L28:M28"/>
    <mergeCell ref="L29:M29"/>
    <mergeCell ref="L19:M19"/>
    <mergeCell ref="L20:M20"/>
    <mergeCell ref="L22:M22"/>
    <mergeCell ref="L24:M24"/>
    <mergeCell ref="L25:M25"/>
    <mergeCell ref="L30:M30"/>
    <mergeCell ref="L31:M31"/>
    <mergeCell ref="L32:M32"/>
    <mergeCell ref="L33:M33"/>
    <mergeCell ref="L34:M34"/>
    <mergeCell ref="L35:M35"/>
    <mergeCell ref="L36:M36"/>
    <mergeCell ref="L37:M37"/>
    <mergeCell ref="L39:M39"/>
    <mergeCell ref="L40:M40"/>
    <mergeCell ref="L42:M42"/>
    <mergeCell ref="L43:M43"/>
    <mergeCell ref="L44:M44"/>
    <mergeCell ref="L45:M45"/>
    <mergeCell ref="L46:M46"/>
    <mergeCell ref="L53:M53"/>
    <mergeCell ref="L54:M54"/>
    <mergeCell ref="L55:M55"/>
    <mergeCell ref="L47:M47"/>
    <mergeCell ref="L48:M48"/>
    <mergeCell ref="L49:M49"/>
    <mergeCell ref="L50:M50"/>
    <mergeCell ref="L51:M51"/>
  </mergeCells>
  <phoneticPr fontId="26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C4D27-4519-418D-B89B-6C59C37805BF}">
  <dimension ref="A1:T29"/>
  <sheetViews>
    <sheetView zoomScale="75" zoomScaleNormal="5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F12" sqref="F12"/>
    </sheetView>
  </sheetViews>
  <sheetFormatPr baseColWidth="10" defaultColWidth="9.1640625" defaultRowHeight="24" x14ac:dyDescent="0.4"/>
  <cols>
    <col min="1" max="1" width="4.6640625" style="105" customWidth="1"/>
    <col min="2" max="2" width="55.1640625" style="105" customWidth="1"/>
    <col min="3" max="3" width="9" style="123" customWidth="1"/>
    <col min="4" max="4" width="108.83203125" style="105" customWidth="1"/>
    <col min="5" max="7" width="9.1640625" style="105"/>
    <col min="8" max="8" width="110.33203125" style="105" customWidth="1"/>
    <col min="9" max="11" width="9.1640625" style="105"/>
    <col min="12" max="12" width="113.33203125" style="105" customWidth="1"/>
    <col min="13" max="15" width="9.1640625" style="105"/>
    <col min="16" max="16" width="118.83203125" style="105" customWidth="1"/>
    <col min="17" max="19" width="9.1640625" style="105"/>
    <col min="20" max="20" width="131.33203125" style="105" customWidth="1"/>
    <col min="21" max="16384" width="9.1640625" style="105"/>
  </cols>
  <sheetData>
    <row r="1" spans="1:20" ht="30" customHeight="1" x14ac:dyDescent="0.4">
      <c r="A1" s="887" t="s">
        <v>280</v>
      </c>
      <c r="B1" s="887"/>
      <c r="C1" s="887"/>
      <c r="D1" s="887"/>
      <c r="E1" s="887"/>
      <c r="F1" s="887"/>
      <c r="G1" s="887"/>
      <c r="H1" s="887"/>
      <c r="I1" s="887"/>
      <c r="J1" s="887"/>
      <c r="K1" s="887"/>
      <c r="L1" s="887"/>
      <c r="M1" s="887"/>
      <c r="N1" s="887"/>
      <c r="O1" s="887"/>
      <c r="P1" s="887"/>
      <c r="Q1" s="887"/>
      <c r="R1" s="887"/>
      <c r="S1" s="887"/>
    </row>
    <row r="2" spans="1:20" ht="30" customHeight="1" x14ac:dyDescent="0.4">
      <c r="A2" s="597" t="s">
        <v>281</v>
      </c>
      <c r="B2" s="597"/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  <c r="Q2" s="597"/>
      <c r="R2" s="597"/>
      <c r="S2" s="597"/>
      <c r="T2" s="662" t="s">
        <v>342</v>
      </c>
    </row>
    <row r="3" spans="1:20" ht="30" customHeight="1" x14ac:dyDescent="0.4">
      <c r="A3" s="690" t="s">
        <v>73</v>
      </c>
      <c r="B3" s="890"/>
      <c r="C3" s="691"/>
      <c r="D3" s="648" t="s">
        <v>28</v>
      </c>
      <c r="E3" s="648"/>
      <c r="F3" s="648"/>
      <c r="G3" s="648"/>
      <c r="H3" s="649" t="s">
        <v>30</v>
      </c>
      <c r="I3" s="649"/>
      <c r="J3" s="649"/>
      <c r="K3" s="649"/>
      <c r="L3" s="650" t="s">
        <v>74</v>
      </c>
      <c r="M3" s="650"/>
      <c r="N3" s="650"/>
      <c r="O3" s="650"/>
      <c r="P3" s="651" t="s">
        <v>55</v>
      </c>
      <c r="Q3" s="651"/>
      <c r="R3" s="651"/>
      <c r="S3" s="651"/>
      <c r="T3" s="663"/>
    </row>
    <row r="4" spans="1:20" ht="30" customHeight="1" x14ac:dyDescent="0.4">
      <c r="A4" s="594" t="s">
        <v>75</v>
      </c>
      <c r="B4" s="594"/>
      <c r="C4" s="663" t="s">
        <v>503</v>
      </c>
      <c r="D4" s="652" t="s">
        <v>76</v>
      </c>
      <c r="E4" s="652"/>
      <c r="F4" s="652"/>
      <c r="G4" s="652"/>
      <c r="H4" s="653" t="s">
        <v>77</v>
      </c>
      <c r="I4" s="653"/>
      <c r="J4" s="653"/>
      <c r="K4" s="653"/>
      <c r="L4" s="654" t="s">
        <v>78</v>
      </c>
      <c r="M4" s="654"/>
      <c r="N4" s="654"/>
      <c r="O4" s="654"/>
      <c r="P4" s="655" t="s">
        <v>79</v>
      </c>
      <c r="Q4" s="655"/>
      <c r="R4" s="655"/>
      <c r="S4" s="655"/>
      <c r="T4" s="663"/>
    </row>
    <row r="5" spans="1:20" ht="52.5" customHeight="1" x14ac:dyDescent="0.4">
      <c r="A5" s="594"/>
      <c r="B5" s="594"/>
      <c r="C5" s="663"/>
      <c r="D5" s="656" t="s">
        <v>282</v>
      </c>
      <c r="E5" s="656"/>
      <c r="F5" s="656"/>
      <c r="G5" s="656"/>
      <c r="H5" s="643" t="s">
        <v>283</v>
      </c>
      <c r="I5" s="643"/>
      <c r="J5" s="888"/>
      <c r="K5" s="888"/>
      <c r="L5" s="644" t="s">
        <v>284</v>
      </c>
      <c r="M5" s="644"/>
      <c r="N5" s="889"/>
      <c r="O5" s="889"/>
      <c r="P5" s="645" t="s">
        <v>285</v>
      </c>
      <c r="Q5" s="645"/>
      <c r="R5" s="888"/>
      <c r="S5" s="888"/>
      <c r="T5" s="663"/>
    </row>
    <row r="6" spans="1:20" ht="114.75" customHeight="1" x14ac:dyDescent="0.4">
      <c r="A6" s="594" t="s">
        <v>80</v>
      </c>
      <c r="B6" s="594"/>
      <c r="C6" s="663"/>
      <c r="D6" s="656" t="s">
        <v>286</v>
      </c>
      <c r="E6" s="656"/>
      <c r="F6" s="656"/>
      <c r="G6" s="656"/>
      <c r="H6" s="643" t="s">
        <v>287</v>
      </c>
      <c r="I6" s="643"/>
      <c r="J6" s="888"/>
      <c r="K6" s="888"/>
      <c r="L6" s="644" t="s">
        <v>288</v>
      </c>
      <c r="M6" s="644"/>
      <c r="N6" s="888"/>
      <c r="O6" s="888"/>
      <c r="P6" s="645" t="s">
        <v>289</v>
      </c>
      <c r="Q6" s="645"/>
      <c r="R6" s="889"/>
      <c r="S6" s="889"/>
      <c r="T6" s="663"/>
    </row>
    <row r="7" spans="1:20" ht="30" customHeight="1" x14ac:dyDescent="0.4">
      <c r="A7" s="597" t="s">
        <v>24</v>
      </c>
      <c r="B7" s="597"/>
      <c r="C7" s="664"/>
      <c r="D7" s="20" t="s">
        <v>81</v>
      </c>
      <c r="E7" s="23" t="s">
        <v>82</v>
      </c>
      <c r="F7" s="20" t="s">
        <v>83</v>
      </c>
      <c r="G7" s="23" t="s">
        <v>82</v>
      </c>
      <c r="H7" s="17" t="s">
        <v>81</v>
      </c>
      <c r="I7" s="23" t="s">
        <v>82</v>
      </c>
      <c r="J7" s="17" t="s">
        <v>83</v>
      </c>
      <c r="K7" s="23" t="s">
        <v>82</v>
      </c>
      <c r="L7" s="18" t="s">
        <v>81</v>
      </c>
      <c r="M7" s="23" t="s">
        <v>82</v>
      </c>
      <c r="N7" s="18" t="s">
        <v>83</v>
      </c>
      <c r="O7" s="23" t="s">
        <v>82</v>
      </c>
      <c r="P7" s="19" t="s">
        <v>81</v>
      </c>
      <c r="Q7" s="23" t="s">
        <v>82</v>
      </c>
      <c r="R7" s="19" t="s">
        <v>83</v>
      </c>
      <c r="S7" s="23" t="s">
        <v>82</v>
      </c>
      <c r="T7" s="663"/>
    </row>
    <row r="8" spans="1:20" ht="30" customHeight="1" x14ac:dyDescent="0.4">
      <c r="A8" s="885"/>
      <c r="B8" s="886"/>
      <c r="C8" s="572"/>
      <c r="D8" s="234"/>
      <c r="E8" s="167"/>
      <c r="F8" s="234"/>
      <c r="G8" s="167"/>
      <c r="H8" s="235"/>
      <c r="I8" s="167"/>
      <c r="J8" s="235"/>
      <c r="K8" s="167"/>
      <c r="L8" s="107"/>
      <c r="M8" s="167"/>
      <c r="N8" s="107"/>
      <c r="O8" s="167"/>
      <c r="P8" s="236"/>
      <c r="Q8" s="167"/>
      <c r="R8" s="236"/>
      <c r="S8" s="167"/>
      <c r="T8" s="664"/>
    </row>
    <row r="9" spans="1:20" ht="30" customHeight="1" x14ac:dyDescent="0.4">
      <c r="A9" s="883" t="s">
        <v>140</v>
      </c>
      <c r="B9" s="884"/>
      <c r="C9" s="570"/>
      <c r="D9" s="275" t="s">
        <v>140</v>
      </c>
      <c r="E9" s="167"/>
      <c r="F9" s="234"/>
      <c r="G9" s="167"/>
      <c r="H9" s="235"/>
      <c r="I9" s="167"/>
      <c r="J9" s="235"/>
      <c r="K9" s="167"/>
      <c r="L9" s="107"/>
      <c r="M9" s="167"/>
      <c r="N9" s="107"/>
      <c r="O9" s="167"/>
      <c r="P9" s="236"/>
      <c r="Q9" s="167"/>
      <c r="R9" s="236"/>
      <c r="S9" s="167"/>
      <c r="T9" s="351" t="s">
        <v>276</v>
      </c>
    </row>
    <row r="10" spans="1:20" ht="30" customHeight="1" x14ac:dyDescent="0.4">
      <c r="A10" s="342">
        <v>1</v>
      </c>
      <c r="B10" s="354" t="s">
        <v>290</v>
      </c>
      <c r="C10" s="480">
        <v>24</v>
      </c>
      <c r="D10" s="348" t="s">
        <v>303</v>
      </c>
      <c r="E10" s="575">
        <v>24</v>
      </c>
      <c r="F10" s="234"/>
      <c r="G10" s="167"/>
      <c r="H10" s="235"/>
      <c r="I10" s="167"/>
      <c r="J10" s="235"/>
      <c r="K10" s="167"/>
      <c r="L10" s="107"/>
      <c r="M10" s="167"/>
      <c r="N10" s="107"/>
      <c r="O10" s="167"/>
      <c r="P10" s="236"/>
      <c r="Q10" s="167"/>
      <c r="R10" s="236"/>
      <c r="S10" s="167"/>
      <c r="T10" s="352" t="s">
        <v>277</v>
      </c>
    </row>
    <row r="11" spans="1:20" ht="30" customHeight="1" x14ac:dyDescent="0.4">
      <c r="A11" s="342">
        <v>2</v>
      </c>
      <c r="B11" s="355" t="s">
        <v>302</v>
      </c>
      <c r="C11" s="490">
        <v>11</v>
      </c>
      <c r="D11" s="348" t="s">
        <v>304</v>
      </c>
      <c r="E11" s="493">
        <v>11</v>
      </c>
      <c r="F11" s="234"/>
      <c r="G11" s="167"/>
      <c r="H11" s="235"/>
      <c r="I11" s="167"/>
      <c r="J11" s="235"/>
      <c r="K11" s="167"/>
      <c r="L11" s="107"/>
      <c r="M11" s="167"/>
      <c r="N11" s="107"/>
      <c r="O11" s="167"/>
      <c r="P11" s="236"/>
      <c r="Q11" s="167"/>
      <c r="R11" s="236"/>
      <c r="S11" s="167"/>
      <c r="T11" s="352" t="s">
        <v>442</v>
      </c>
    </row>
    <row r="12" spans="1:20" ht="30" customHeight="1" x14ac:dyDescent="0.4">
      <c r="A12" s="342"/>
      <c r="B12" s="355"/>
      <c r="C12" s="490">
        <v>2</v>
      </c>
      <c r="D12" s="429" t="s">
        <v>486</v>
      </c>
      <c r="E12" s="493">
        <v>2</v>
      </c>
      <c r="F12" s="234"/>
      <c r="G12" s="167"/>
      <c r="H12" s="235"/>
      <c r="I12" s="167"/>
      <c r="J12" s="235"/>
      <c r="K12" s="167"/>
      <c r="L12" s="107"/>
      <c r="M12" s="167"/>
      <c r="N12" s="107"/>
      <c r="O12" s="167"/>
      <c r="P12" s="236"/>
      <c r="Q12" s="167"/>
      <c r="R12" s="236"/>
      <c r="S12" s="167"/>
      <c r="T12" s="352"/>
    </row>
    <row r="13" spans="1:20" ht="30" customHeight="1" x14ac:dyDescent="0.4">
      <c r="A13" s="112">
        <v>3</v>
      </c>
      <c r="B13" s="355" t="s">
        <v>291</v>
      </c>
      <c r="C13" s="922">
        <v>17</v>
      </c>
      <c r="D13" s="348" t="s">
        <v>304</v>
      </c>
      <c r="E13" s="493">
        <v>17</v>
      </c>
      <c r="F13" s="234"/>
      <c r="G13" s="167"/>
      <c r="H13" s="235"/>
      <c r="I13" s="167"/>
      <c r="J13" s="235"/>
      <c r="K13" s="167"/>
      <c r="L13" s="107"/>
      <c r="M13" s="167"/>
      <c r="N13" s="107"/>
      <c r="O13" s="167"/>
      <c r="P13" s="236"/>
      <c r="Q13" s="167"/>
      <c r="R13" s="236"/>
      <c r="S13" s="167"/>
      <c r="T13" s="352" t="s">
        <v>278</v>
      </c>
    </row>
    <row r="14" spans="1:20" ht="30" customHeight="1" x14ac:dyDescent="0.4">
      <c r="A14" s="112">
        <v>4</v>
      </c>
      <c r="B14" s="356" t="s">
        <v>512</v>
      </c>
      <c r="C14" s="573">
        <v>20</v>
      </c>
      <c r="D14" s="348" t="s">
        <v>304</v>
      </c>
      <c r="E14" s="493">
        <v>20</v>
      </c>
      <c r="F14" s="234"/>
      <c r="G14" s="167"/>
      <c r="H14" s="235"/>
      <c r="I14" s="167"/>
      <c r="J14" s="235"/>
      <c r="K14" s="167"/>
      <c r="L14" s="107"/>
      <c r="M14" s="167"/>
      <c r="N14" s="107"/>
      <c r="O14" s="167"/>
      <c r="P14" s="236"/>
      <c r="Q14" s="167"/>
      <c r="R14" s="236"/>
      <c r="S14" s="167"/>
      <c r="T14" s="352" t="s">
        <v>279</v>
      </c>
    </row>
    <row r="15" spans="1:20" ht="30" customHeight="1" x14ac:dyDescent="0.4">
      <c r="A15" s="883" t="s">
        <v>142</v>
      </c>
      <c r="B15" s="884"/>
      <c r="C15" s="570"/>
      <c r="D15" s="341"/>
      <c r="E15" s="40"/>
      <c r="F15" s="15"/>
      <c r="G15" s="15"/>
      <c r="H15" s="246" t="s">
        <v>142</v>
      </c>
      <c r="I15" s="15"/>
      <c r="J15" s="235"/>
      <c r="K15" s="167"/>
      <c r="L15" s="107"/>
      <c r="M15" s="167"/>
      <c r="N15" s="107"/>
      <c r="O15" s="167"/>
      <c r="P15" s="236"/>
      <c r="Q15" s="167"/>
      <c r="R15" s="236"/>
      <c r="S15" s="167"/>
      <c r="T15" s="150"/>
    </row>
    <row r="16" spans="1:20" ht="30" customHeight="1" x14ac:dyDescent="0.4">
      <c r="A16" s="112">
        <v>1</v>
      </c>
      <c r="B16" s="354" t="s">
        <v>292</v>
      </c>
      <c r="C16" s="480">
        <v>11</v>
      </c>
      <c r="D16" s="35"/>
      <c r="E16" s="40"/>
      <c r="F16" s="40"/>
      <c r="G16" s="40"/>
      <c r="H16" s="350" t="s">
        <v>304</v>
      </c>
      <c r="I16" s="575">
        <v>11</v>
      </c>
      <c r="J16" s="235"/>
      <c r="K16" s="167"/>
      <c r="L16" s="107"/>
      <c r="M16" s="167"/>
      <c r="N16" s="107"/>
      <c r="O16" s="167"/>
      <c r="P16" s="236"/>
      <c r="Q16" s="167"/>
      <c r="R16" s="236"/>
      <c r="S16" s="167"/>
      <c r="T16" s="150"/>
    </row>
    <row r="17" spans="1:20" ht="30" customHeight="1" x14ac:dyDescent="0.4">
      <c r="A17" s="112">
        <v>2</v>
      </c>
      <c r="B17" s="354" t="s">
        <v>305</v>
      </c>
      <c r="C17" s="480">
        <v>4</v>
      </c>
      <c r="D17" s="238"/>
      <c r="E17" s="110"/>
      <c r="F17" s="110"/>
      <c r="G17" s="248"/>
      <c r="H17" s="350" t="s">
        <v>304</v>
      </c>
      <c r="I17" s="575">
        <v>4</v>
      </c>
      <c r="J17" s="235"/>
      <c r="K17" s="167"/>
      <c r="L17" s="107"/>
      <c r="M17" s="167"/>
      <c r="N17" s="107"/>
      <c r="O17" s="167"/>
      <c r="P17" s="236"/>
      <c r="Q17" s="167"/>
      <c r="R17" s="236"/>
      <c r="S17" s="167"/>
      <c r="T17" s="150"/>
    </row>
    <row r="18" spans="1:20" ht="30" customHeight="1" x14ac:dyDescent="0.4">
      <c r="A18" s="112">
        <v>3</v>
      </c>
      <c r="B18" s="354" t="s">
        <v>306</v>
      </c>
      <c r="C18" s="480">
        <v>6</v>
      </c>
      <c r="D18" s="238"/>
      <c r="E18" s="110"/>
      <c r="F18" s="110"/>
      <c r="G18" s="110"/>
      <c r="H18" s="350" t="s">
        <v>310</v>
      </c>
      <c r="I18" s="575">
        <v>6</v>
      </c>
      <c r="J18" s="235"/>
      <c r="K18" s="167"/>
      <c r="L18" s="107"/>
      <c r="M18" s="167"/>
      <c r="N18" s="107"/>
      <c r="O18" s="167"/>
      <c r="P18" s="236"/>
      <c r="Q18" s="167"/>
      <c r="R18" s="236"/>
      <c r="S18" s="167"/>
      <c r="T18" s="150"/>
    </row>
    <row r="19" spans="1:20" ht="30" customHeight="1" x14ac:dyDescent="0.4">
      <c r="A19" s="112">
        <v>4</v>
      </c>
      <c r="B19" s="355" t="s">
        <v>293</v>
      </c>
      <c r="C19" s="490">
        <v>5</v>
      </c>
      <c r="D19" s="135"/>
      <c r="E19" s="110"/>
      <c r="F19" s="110"/>
      <c r="G19" s="110"/>
      <c r="H19" s="350" t="s">
        <v>311</v>
      </c>
      <c r="I19" s="493">
        <v>5</v>
      </c>
      <c r="J19" s="235"/>
      <c r="K19" s="167"/>
      <c r="L19" s="107"/>
      <c r="M19" s="167"/>
      <c r="N19" s="107"/>
      <c r="O19" s="167"/>
      <c r="P19" s="236"/>
      <c r="Q19" s="167"/>
      <c r="R19" s="236"/>
      <c r="S19" s="167"/>
      <c r="T19" s="150"/>
    </row>
    <row r="20" spans="1:20" ht="30" customHeight="1" x14ac:dyDescent="0.4">
      <c r="A20" s="112">
        <v>5</v>
      </c>
      <c r="B20" s="356" t="s">
        <v>513</v>
      </c>
      <c r="C20" s="573">
        <v>17</v>
      </c>
      <c r="D20" s="135"/>
      <c r="E20" s="110"/>
      <c r="F20" s="110"/>
      <c r="G20" s="110"/>
      <c r="H20" s="350" t="s">
        <v>303</v>
      </c>
      <c r="I20" s="493">
        <v>17</v>
      </c>
      <c r="J20" s="235"/>
      <c r="K20" s="167"/>
      <c r="L20" s="107"/>
      <c r="M20" s="167"/>
      <c r="N20" s="107"/>
      <c r="O20" s="167"/>
      <c r="P20" s="236"/>
      <c r="Q20" s="167"/>
      <c r="R20" s="236"/>
      <c r="S20" s="167"/>
      <c r="T20" s="347"/>
    </row>
    <row r="21" spans="1:20" ht="30" customHeight="1" x14ac:dyDescent="0.4">
      <c r="A21" s="883" t="s">
        <v>144</v>
      </c>
      <c r="B21" s="884"/>
      <c r="C21" s="570"/>
      <c r="D21" s="135"/>
      <c r="E21" s="110"/>
      <c r="F21" s="110"/>
      <c r="G21" s="110"/>
      <c r="H21" s="343"/>
      <c r="I21" s="110"/>
      <c r="J21" s="110"/>
      <c r="K21" s="110"/>
      <c r="L21" s="246" t="s">
        <v>144</v>
      </c>
      <c r="M21" s="110"/>
      <c r="N21" s="107"/>
      <c r="O21" s="167"/>
      <c r="P21" s="236"/>
      <c r="Q21" s="167"/>
      <c r="R21" s="236"/>
      <c r="S21" s="167"/>
      <c r="T21" s="347"/>
    </row>
    <row r="22" spans="1:20" ht="30" customHeight="1" x14ac:dyDescent="0.4">
      <c r="A22" s="112">
        <v>1</v>
      </c>
      <c r="B22" s="354" t="s">
        <v>443</v>
      </c>
      <c r="C22" s="480">
        <v>5</v>
      </c>
      <c r="D22" s="135"/>
      <c r="E22" s="110"/>
      <c r="F22" s="110"/>
      <c r="G22" s="110"/>
      <c r="H22" s="110"/>
      <c r="I22" s="110"/>
      <c r="J22" s="110"/>
      <c r="K22" s="110"/>
      <c r="L22" s="358" t="s">
        <v>307</v>
      </c>
      <c r="M22" s="110">
        <v>5</v>
      </c>
      <c r="N22" s="107"/>
      <c r="O22" s="167"/>
      <c r="P22" s="236"/>
      <c r="Q22" s="167"/>
      <c r="R22" s="236"/>
      <c r="S22" s="167"/>
      <c r="T22" s="347"/>
    </row>
    <row r="23" spans="1:20" ht="30" customHeight="1" x14ac:dyDescent="0.4">
      <c r="A23" s="112">
        <v>2</v>
      </c>
      <c r="B23" s="354" t="s">
        <v>444</v>
      </c>
      <c r="C23" s="480">
        <v>5</v>
      </c>
      <c r="D23" s="135"/>
      <c r="E23" s="110"/>
      <c r="F23" s="110"/>
      <c r="G23" s="110"/>
      <c r="H23" s="110"/>
      <c r="I23" s="110"/>
      <c r="J23" s="110"/>
      <c r="K23" s="110"/>
      <c r="L23" s="358" t="s">
        <v>308</v>
      </c>
      <c r="M23" s="110">
        <v>5</v>
      </c>
      <c r="N23" s="107"/>
      <c r="O23" s="167"/>
      <c r="P23" s="236"/>
      <c r="Q23" s="167"/>
      <c r="R23" s="236"/>
      <c r="S23" s="167"/>
      <c r="T23" s="347"/>
    </row>
    <row r="24" spans="1:20" ht="30" customHeight="1" x14ac:dyDescent="0.4">
      <c r="A24" s="112">
        <v>3</v>
      </c>
      <c r="B24" s="357" t="s">
        <v>294</v>
      </c>
      <c r="C24" s="923">
        <v>9</v>
      </c>
      <c r="D24" s="135"/>
      <c r="E24" s="110"/>
      <c r="F24" s="110"/>
      <c r="G24" s="110"/>
      <c r="H24" s="110"/>
      <c r="I24" s="110"/>
      <c r="J24" s="110"/>
      <c r="K24" s="110"/>
      <c r="L24" s="358" t="s">
        <v>309</v>
      </c>
      <c r="M24" s="110">
        <v>9</v>
      </c>
      <c r="N24" s="107"/>
      <c r="O24" s="167"/>
      <c r="P24" s="236"/>
      <c r="Q24" s="167"/>
      <c r="R24" s="236"/>
      <c r="S24" s="167"/>
      <c r="T24" s="347"/>
    </row>
    <row r="25" spans="1:20" ht="30" customHeight="1" x14ac:dyDescent="0.4">
      <c r="A25" s="883" t="s">
        <v>146</v>
      </c>
      <c r="B25" s="884"/>
      <c r="C25" s="570"/>
      <c r="D25" s="135"/>
      <c r="E25" s="110"/>
      <c r="F25" s="110"/>
      <c r="G25" s="110"/>
      <c r="H25" s="110"/>
      <c r="I25" s="110"/>
      <c r="J25" s="110"/>
      <c r="K25" s="110"/>
      <c r="L25" s="343"/>
      <c r="M25" s="110"/>
      <c r="N25" s="110"/>
      <c r="O25" s="110"/>
      <c r="P25" s="246" t="s">
        <v>146</v>
      </c>
      <c r="Q25" s="40"/>
      <c r="R25" s="236"/>
      <c r="S25" s="167"/>
      <c r="T25" s="347"/>
    </row>
    <row r="26" spans="1:20" ht="30" customHeight="1" x14ac:dyDescent="0.4">
      <c r="A26" s="112">
        <v>1</v>
      </c>
      <c r="B26" s="357" t="s">
        <v>295</v>
      </c>
      <c r="C26" s="574">
        <v>6</v>
      </c>
      <c r="D26" s="135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353" t="s">
        <v>311</v>
      </c>
      <c r="Q26" s="571">
        <v>6</v>
      </c>
      <c r="R26" s="236"/>
      <c r="S26" s="167"/>
      <c r="T26" s="347"/>
    </row>
    <row r="27" spans="1:20" ht="30" customHeight="1" x14ac:dyDescent="0.4">
      <c r="A27" s="112">
        <v>2</v>
      </c>
      <c r="B27" s="357" t="s">
        <v>296</v>
      </c>
      <c r="C27" s="574">
        <v>9</v>
      </c>
      <c r="D27" s="135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353" t="s">
        <v>309</v>
      </c>
      <c r="Q27" s="571">
        <v>9</v>
      </c>
      <c r="R27" s="236"/>
      <c r="S27" s="167"/>
      <c r="T27" s="347"/>
    </row>
    <row r="28" spans="1:20" ht="30" customHeight="1" x14ac:dyDescent="0.4">
      <c r="A28" s="112">
        <v>3</v>
      </c>
      <c r="B28" s="357" t="s">
        <v>297</v>
      </c>
      <c r="C28" s="574">
        <v>9</v>
      </c>
      <c r="D28" s="135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353" t="s">
        <v>309</v>
      </c>
      <c r="Q28" s="571">
        <v>9</v>
      </c>
      <c r="R28" s="236"/>
      <c r="S28" s="167"/>
      <c r="T28" s="347"/>
    </row>
    <row r="29" spans="1:20" ht="30" customHeight="1" x14ac:dyDescent="0.4">
      <c r="A29" s="881" t="s">
        <v>71</v>
      </c>
      <c r="B29" s="882"/>
      <c r="C29" s="570"/>
      <c r="D29" s="285"/>
      <c r="E29" s="346"/>
      <c r="F29" s="171"/>
      <c r="G29" s="171"/>
      <c r="H29" s="171"/>
      <c r="I29" s="346"/>
      <c r="J29" s="171"/>
      <c r="K29" s="171"/>
      <c r="L29" s="171"/>
      <c r="M29" s="346"/>
      <c r="N29" s="171"/>
      <c r="O29" s="171"/>
      <c r="P29" s="171"/>
      <c r="Q29" s="346"/>
      <c r="R29" s="327"/>
      <c r="S29" s="327"/>
      <c r="T29" s="288"/>
    </row>
  </sheetData>
  <mergeCells count="30">
    <mergeCell ref="T2:T8"/>
    <mergeCell ref="D3:G3"/>
    <mergeCell ref="H3:K3"/>
    <mergeCell ref="L3:O3"/>
    <mergeCell ref="P3:S3"/>
    <mergeCell ref="D4:G4"/>
    <mergeCell ref="H4:K4"/>
    <mergeCell ref="D6:G6"/>
    <mergeCell ref="H6:K6"/>
    <mergeCell ref="L6:O6"/>
    <mergeCell ref="P6:S6"/>
    <mergeCell ref="L4:O4"/>
    <mergeCell ref="A1:S1"/>
    <mergeCell ref="A2:S2"/>
    <mergeCell ref="A4:B5"/>
    <mergeCell ref="A6:B6"/>
    <mergeCell ref="P4:S4"/>
    <mergeCell ref="D5:G5"/>
    <mergeCell ref="H5:K5"/>
    <mergeCell ref="L5:O5"/>
    <mergeCell ref="P5:S5"/>
    <mergeCell ref="A3:C3"/>
    <mergeCell ref="C4:C7"/>
    <mergeCell ref="A29:B29"/>
    <mergeCell ref="A25:B25"/>
    <mergeCell ref="A7:B7"/>
    <mergeCell ref="A8:B8"/>
    <mergeCell ref="A9:B9"/>
    <mergeCell ref="A15:B15"/>
    <mergeCell ref="A21:B21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5"/>
  <sheetViews>
    <sheetView zoomScale="75" zoomScaleNormal="50" workbookViewId="0">
      <pane xSplit="3" ySplit="8" topLeftCell="D9" activePane="bottomRight" state="frozen"/>
      <selection pane="topRight" activeCell="G1" sqref="G1"/>
      <selection pane="bottomLeft" activeCell="A9" sqref="A9"/>
      <selection pane="bottomRight" activeCell="Q44" sqref="Q44"/>
    </sheetView>
  </sheetViews>
  <sheetFormatPr baseColWidth="10" defaultColWidth="9.83203125" defaultRowHeight="24" x14ac:dyDescent="0.4"/>
  <cols>
    <col min="1" max="1" width="6.5" style="105" customWidth="1"/>
    <col min="2" max="2" width="62.83203125" style="105" customWidth="1"/>
    <col min="3" max="3" width="8" style="114" customWidth="1"/>
    <col min="4" max="4" width="62.33203125" style="105" customWidth="1"/>
    <col min="5" max="5" width="7.5" style="105" customWidth="1"/>
    <col min="6" max="6" width="88.6640625" style="105" customWidth="1"/>
    <col min="7" max="7" width="7.1640625" style="105" customWidth="1"/>
    <col min="8" max="8" width="91.1640625" style="105" customWidth="1"/>
    <col min="9" max="9" width="7.1640625" style="105" customWidth="1"/>
    <col min="10" max="10" width="70.1640625" style="105" customWidth="1"/>
    <col min="11" max="11" width="7.5" style="105" customWidth="1"/>
    <col min="12" max="12" width="73.6640625" style="105" customWidth="1"/>
    <col min="13" max="13" width="8.6640625" style="105" customWidth="1"/>
    <col min="14" max="14" width="75.33203125" style="105" customWidth="1"/>
    <col min="15" max="15" width="8.6640625" style="105" customWidth="1"/>
    <col min="16" max="16" width="62.6640625" style="105" customWidth="1"/>
    <col min="17" max="17" width="8.1640625" style="105" customWidth="1"/>
    <col min="18" max="18" width="65.83203125" style="105" customWidth="1"/>
    <col min="19" max="19" width="8.6640625" style="105" customWidth="1"/>
    <col min="20" max="20" width="122.83203125" style="105" customWidth="1"/>
    <col min="21" max="16384" width="9.83203125" style="105"/>
  </cols>
  <sheetData>
    <row r="1" spans="1:20" ht="27" customHeight="1" x14ac:dyDescent="0.4">
      <c r="A1" s="784" t="s">
        <v>84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784"/>
      <c r="O1" s="784"/>
      <c r="P1" s="784"/>
      <c r="Q1" s="784"/>
      <c r="R1" s="784"/>
      <c r="S1" s="784"/>
      <c r="T1" s="134"/>
    </row>
    <row r="2" spans="1:20" ht="27" customHeight="1" x14ac:dyDescent="0.4">
      <c r="A2" s="597" t="s">
        <v>85</v>
      </c>
      <c r="B2" s="597"/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  <c r="Q2" s="597"/>
      <c r="R2" s="597"/>
      <c r="S2" s="597"/>
      <c r="T2" s="900" t="s">
        <v>298</v>
      </c>
    </row>
    <row r="3" spans="1:20" ht="27" customHeight="1" x14ac:dyDescent="0.4">
      <c r="A3" s="270" t="s">
        <v>73</v>
      </c>
      <c r="B3" s="270"/>
      <c r="C3" s="486"/>
      <c r="D3" s="648" t="s">
        <v>28</v>
      </c>
      <c r="E3" s="648"/>
      <c r="F3" s="648"/>
      <c r="G3" s="648"/>
      <c r="H3" s="649" t="s">
        <v>30</v>
      </c>
      <c r="I3" s="649"/>
      <c r="J3" s="649"/>
      <c r="K3" s="649"/>
      <c r="L3" s="650" t="s">
        <v>74</v>
      </c>
      <c r="M3" s="650"/>
      <c r="N3" s="650"/>
      <c r="O3" s="650"/>
      <c r="P3" s="651" t="s">
        <v>55</v>
      </c>
      <c r="Q3" s="651"/>
      <c r="R3" s="651"/>
      <c r="S3" s="651"/>
      <c r="T3" s="900"/>
    </row>
    <row r="4" spans="1:20" ht="27" customHeight="1" x14ac:dyDescent="0.4">
      <c r="A4" s="594" t="s">
        <v>75</v>
      </c>
      <c r="B4" s="594"/>
      <c r="C4" s="663" t="s">
        <v>503</v>
      </c>
      <c r="D4" s="652" t="s">
        <v>76</v>
      </c>
      <c r="E4" s="652"/>
      <c r="F4" s="652"/>
      <c r="G4" s="652"/>
      <c r="H4" s="653" t="s">
        <v>77</v>
      </c>
      <c r="I4" s="653"/>
      <c r="J4" s="653"/>
      <c r="K4" s="653"/>
      <c r="L4" s="654" t="s">
        <v>78</v>
      </c>
      <c r="M4" s="654"/>
      <c r="N4" s="654"/>
      <c r="O4" s="654"/>
      <c r="P4" s="655" t="s">
        <v>79</v>
      </c>
      <c r="Q4" s="655"/>
      <c r="R4" s="655"/>
      <c r="S4" s="655"/>
      <c r="T4" s="900"/>
    </row>
    <row r="5" spans="1:20" ht="43.5" customHeight="1" x14ac:dyDescent="0.4">
      <c r="A5" s="594"/>
      <c r="B5" s="594"/>
      <c r="C5" s="663"/>
      <c r="D5" s="656" t="s">
        <v>447</v>
      </c>
      <c r="E5" s="656"/>
      <c r="F5" s="656"/>
      <c r="G5" s="656"/>
      <c r="H5" s="643" t="s">
        <v>445</v>
      </c>
      <c r="I5" s="643"/>
      <c r="J5" s="888"/>
      <c r="K5" s="888"/>
      <c r="L5" s="644" t="s">
        <v>446</v>
      </c>
      <c r="M5" s="644"/>
      <c r="N5" s="889"/>
      <c r="O5" s="889"/>
      <c r="P5" s="645" t="s">
        <v>127</v>
      </c>
      <c r="Q5" s="645"/>
      <c r="R5" s="888"/>
      <c r="S5" s="888"/>
      <c r="T5" s="900"/>
    </row>
    <row r="6" spans="1:20" ht="159" customHeight="1" x14ac:dyDescent="0.4">
      <c r="A6" s="594" t="s">
        <v>80</v>
      </c>
      <c r="B6" s="594"/>
      <c r="C6" s="663"/>
      <c r="D6" s="656" t="s">
        <v>95</v>
      </c>
      <c r="E6" s="656"/>
      <c r="F6" s="656"/>
      <c r="G6" s="656"/>
      <c r="H6" s="643" t="s">
        <v>96</v>
      </c>
      <c r="I6" s="643"/>
      <c r="J6" s="888"/>
      <c r="K6" s="888"/>
      <c r="L6" s="644" t="s">
        <v>97</v>
      </c>
      <c r="M6" s="644"/>
      <c r="N6" s="888"/>
      <c r="O6" s="888"/>
      <c r="P6" s="645" t="s">
        <v>98</v>
      </c>
      <c r="Q6" s="645"/>
      <c r="R6" s="889"/>
      <c r="S6" s="889"/>
      <c r="T6" s="900"/>
    </row>
    <row r="7" spans="1:20" ht="27" customHeight="1" x14ac:dyDescent="0.4">
      <c r="A7" s="597" t="s">
        <v>24</v>
      </c>
      <c r="B7" s="597"/>
      <c r="C7" s="664"/>
      <c r="D7" s="20" t="s">
        <v>81</v>
      </c>
      <c r="E7" s="23" t="s">
        <v>82</v>
      </c>
      <c r="F7" s="20" t="s">
        <v>83</v>
      </c>
      <c r="G7" s="23" t="s">
        <v>82</v>
      </c>
      <c r="H7" s="17" t="s">
        <v>81</v>
      </c>
      <c r="I7" s="23" t="s">
        <v>82</v>
      </c>
      <c r="J7" s="17" t="s">
        <v>83</v>
      </c>
      <c r="K7" s="23" t="s">
        <v>82</v>
      </c>
      <c r="L7" s="18" t="s">
        <v>81</v>
      </c>
      <c r="M7" s="23" t="s">
        <v>82</v>
      </c>
      <c r="N7" s="18" t="s">
        <v>83</v>
      </c>
      <c r="O7" s="23" t="s">
        <v>82</v>
      </c>
      <c r="P7" s="19" t="s">
        <v>81</v>
      </c>
      <c r="Q7" s="23" t="s">
        <v>82</v>
      </c>
      <c r="R7" s="19" t="s">
        <v>83</v>
      </c>
      <c r="S7" s="23" t="s">
        <v>82</v>
      </c>
      <c r="T7" s="900"/>
    </row>
    <row r="8" spans="1:20" ht="27" customHeight="1" x14ac:dyDescent="0.4">
      <c r="A8" s="898" t="s">
        <v>140</v>
      </c>
      <c r="B8" s="899"/>
      <c r="C8" s="576"/>
      <c r="D8" s="883" t="s">
        <v>140</v>
      </c>
      <c r="E8" s="891"/>
      <c r="F8" s="891"/>
      <c r="G8" s="884"/>
      <c r="H8" s="235"/>
      <c r="I8" s="167"/>
      <c r="J8" s="235"/>
      <c r="K8" s="167"/>
      <c r="L8" s="107"/>
      <c r="M8" s="167"/>
      <c r="N8" s="107"/>
      <c r="O8" s="167"/>
      <c r="P8" s="236"/>
      <c r="Q8" s="167"/>
      <c r="R8" s="236"/>
      <c r="S8" s="167"/>
      <c r="T8" s="245" t="s">
        <v>84</v>
      </c>
    </row>
    <row r="9" spans="1:20" s="314" customFormat="1" ht="45.5" customHeight="1" x14ac:dyDescent="0.4">
      <c r="A9" s="895">
        <v>1</v>
      </c>
      <c r="B9" s="892" t="s">
        <v>86</v>
      </c>
      <c r="C9" s="577">
        <v>20</v>
      </c>
      <c r="D9" s="25" t="s">
        <v>448</v>
      </c>
      <c r="E9" s="239">
        <v>20</v>
      </c>
      <c r="F9" s="25" t="s">
        <v>99</v>
      </c>
      <c r="G9" s="364"/>
      <c r="H9" s="235"/>
      <c r="I9" s="167"/>
      <c r="J9" s="235"/>
      <c r="K9" s="167"/>
      <c r="L9" s="107"/>
      <c r="M9" s="167"/>
      <c r="N9" s="107"/>
      <c r="O9" s="167"/>
      <c r="P9" s="236"/>
      <c r="Q9" s="167"/>
      <c r="R9" s="236"/>
      <c r="S9" s="167"/>
      <c r="T9" s="151" t="s">
        <v>452</v>
      </c>
    </row>
    <row r="10" spans="1:20" s="314" customFormat="1" ht="34" customHeight="1" x14ac:dyDescent="0.4">
      <c r="A10" s="896"/>
      <c r="B10" s="893"/>
      <c r="C10" s="578">
        <v>4</v>
      </c>
      <c r="D10" s="430" t="s">
        <v>488</v>
      </c>
      <c r="E10" s="239">
        <v>4</v>
      </c>
      <c r="F10" s="365" t="s">
        <v>100</v>
      </c>
      <c r="G10" s="364"/>
      <c r="H10" s="235"/>
      <c r="I10" s="167"/>
      <c r="J10" s="235"/>
      <c r="K10" s="167"/>
      <c r="L10" s="107"/>
      <c r="M10" s="167"/>
      <c r="N10" s="107"/>
      <c r="O10" s="167"/>
      <c r="P10" s="236"/>
      <c r="Q10" s="167"/>
      <c r="R10" s="236"/>
      <c r="S10" s="167"/>
      <c r="T10" s="152" t="s">
        <v>453</v>
      </c>
    </row>
    <row r="11" spans="1:20" s="314" customFormat="1" ht="28.5" customHeight="1" x14ac:dyDescent="0.4">
      <c r="A11" s="896"/>
      <c r="B11" s="893"/>
      <c r="C11" s="578"/>
      <c r="D11" s="16"/>
      <c r="E11" s="239"/>
      <c r="F11" s="365" t="s">
        <v>101</v>
      </c>
      <c r="G11" s="364"/>
      <c r="H11" s="235"/>
      <c r="I11" s="167"/>
      <c r="J11" s="235"/>
      <c r="K11" s="167"/>
      <c r="L11" s="107"/>
      <c r="M11" s="167"/>
      <c r="N11" s="107"/>
      <c r="O11" s="167"/>
      <c r="P11" s="236"/>
      <c r="Q11" s="167"/>
      <c r="R11" s="236"/>
      <c r="S11" s="167"/>
      <c r="T11" s="152" t="s">
        <v>454</v>
      </c>
    </row>
    <row r="12" spans="1:20" s="314" customFormat="1" ht="46" customHeight="1" x14ac:dyDescent="0.4">
      <c r="A12" s="896"/>
      <c r="B12" s="893"/>
      <c r="C12" s="578"/>
      <c r="D12" s="16"/>
      <c r="E12" s="239"/>
      <c r="F12" s="365" t="s">
        <v>102</v>
      </c>
      <c r="G12" s="364"/>
      <c r="H12" s="235"/>
      <c r="I12" s="167"/>
      <c r="J12" s="235"/>
      <c r="K12" s="167"/>
      <c r="L12" s="107"/>
      <c r="M12" s="167"/>
      <c r="N12" s="107"/>
      <c r="O12" s="167"/>
      <c r="P12" s="236"/>
      <c r="Q12" s="167"/>
      <c r="R12" s="236"/>
      <c r="S12" s="167"/>
      <c r="T12" s="152" t="s">
        <v>455</v>
      </c>
    </row>
    <row r="13" spans="1:20" s="314" customFormat="1" ht="32.5" customHeight="1" x14ac:dyDescent="0.4">
      <c r="A13" s="896"/>
      <c r="B13" s="893"/>
      <c r="C13" s="578"/>
      <c r="D13" s="16"/>
      <c r="E13" s="239"/>
      <c r="F13" s="365" t="s">
        <v>103</v>
      </c>
      <c r="G13" s="364"/>
      <c r="H13" s="235"/>
      <c r="I13" s="167"/>
      <c r="J13" s="235"/>
      <c r="K13" s="167"/>
      <c r="L13" s="107"/>
      <c r="M13" s="167"/>
      <c r="N13" s="107"/>
      <c r="O13" s="167"/>
      <c r="P13" s="236"/>
      <c r="Q13" s="167"/>
      <c r="R13" s="236"/>
      <c r="S13" s="167"/>
      <c r="T13" s="152" t="s">
        <v>456</v>
      </c>
    </row>
    <row r="14" spans="1:20" s="314" customFormat="1" ht="33.5" customHeight="1" x14ac:dyDescent="0.4">
      <c r="A14" s="897"/>
      <c r="B14" s="894"/>
      <c r="C14" s="579"/>
      <c r="D14" s="16"/>
      <c r="E14" s="239"/>
      <c r="F14" s="365" t="s">
        <v>104</v>
      </c>
      <c r="G14" s="364"/>
      <c r="H14" s="235"/>
      <c r="I14" s="167"/>
      <c r="J14" s="235"/>
      <c r="K14" s="167"/>
      <c r="L14" s="107"/>
      <c r="M14" s="167"/>
      <c r="N14" s="107"/>
      <c r="O14" s="167"/>
      <c r="P14" s="236"/>
      <c r="Q14" s="167"/>
      <c r="R14" s="236"/>
      <c r="S14" s="167"/>
      <c r="T14" s="360"/>
    </row>
    <row r="15" spans="1:20" s="314" customFormat="1" ht="43" customHeight="1" x14ac:dyDescent="0.4">
      <c r="A15" s="895">
        <v>2</v>
      </c>
      <c r="B15" s="892" t="s">
        <v>87</v>
      </c>
      <c r="C15" s="924">
        <v>19</v>
      </c>
      <c r="D15" s="25" t="s">
        <v>448</v>
      </c>
      <c r="E15" s="34">
        <v>19</v>
      </c>
      <c r="F15" s="366" t="s">
        <v>105</v>
      </c>
      <c r="G15" s="34"/>
      <c r="H15" s="235"/>
      <c r="I15" s="167"/>
      <c r="J15" s="235"/>
      <c r="K15" s="167"/>
      <c r="L15" s="107"/>
      <c r="M15" s="167"/>
      <c r="N15" s="107"/>
      <c r="O15" s="167"/>
      <c r="P15" s="236"/>
      <c r="Q15" s="167"/>
      <c r="R15" s="236"/>
      <c r="S15" s="167"/>
      <c r="T15" s="360"/>
    </row>
    <row r="16" spans="1:20" s="314" customFormat="1" ht="41" customHeight="1" x14ac:dyDescent="0.4">
      <c r="A16" s="896"/>
      <c r="B16" s="893"/>
      <c r="C16" s="578">
        <v>2</v>
      </c>
      <c r="D16" s="431" t="s">
        <v>489</v>
      </c>
      <c r="E16" s="34">
        <v>2</v>
      </c>
      <c r="F16" s="366" t="s">
        <v>449</v>
      </c>
      <c r="G16" s="34"/>
      <c r="H16" s="235"/>
      <c r="I16" s="167"/>
      <c r="J16" s="235"/>
      <c r="K16" s="167"/>
      <c r="L16" s="107"/>
      <c r="M16" s="167"/>
      <c r="N16" s="107"/>
      <c r="O16" s="167"/>
      <c r="P16" s="236"/>
      <c r="Q16" s="167"/>
      <c r="R16" s="236"/>
      <c r="S16" s="167"/>
      <c r="T16" s="360"/>
    </row>
    <row r="17" spans="1:20" s="314" customFormat="1" ht="30.5" customHeight="1" x14ac:dyDescent="0.4">
      <c r="A17" s="897"/>
      <c r="B17" s="894"/>
      <c r="C17" s="579"/>
      <c r="D17" s="30"/>
      <c r="E17" s="34"/>
      <c r="F17" s="366" t="s">
        <v>106</v>
      </c>
      <c r="G17" s="34"/>
      <c r="H17" s="235"/>
      <c r="I17" s="167"/>
      <c r="J17" s="235"/>
      <c r="K17" s="167"/>
      <c r="L17" s="107"/>
      <c r="M17" s="167"/>
      <c r="N17" s="107"/>
      <c r="O17" s="167"/>
      <c r="P17" s="236"/>
      <c r="Q17" s="167"/>
      <c r="R17" s="236"/>
      <c r="S17" s="167"/>
      <c r="T17" s="360"/>
    </row>
    <row r="18" spans="1:20" s="314" customFormat="1" ht="30.5" customHeight="1" x14ac:dyDescent="0.4">
      <c r="A18" s="898" t="s">
        <v>142</v>
      </c>
      <c r="B18" s="899"/>
      <c r="C18" s="576"/>
      <c r="D18" s="30"/>
      <c r="E18" s="16"/>
      <c r="F18" s="361"/>
      <c r="G18" s="16"/>
      <c r="H18" s="883" t="s">
        <v>142</v>
      </c>
      <c r="I18" s="891"/>
      <c r="J18" s="891"/>
      <c r="K18" s="884"/>
      <c r="L18" s="107"/>
      <c r="M18" s="167"/>
      <c r="N18" s="107"/>
      <c r="O18" s="167"/>
      <c r="P18" s="236"/>
      <c r="Q18" s="167"/>
      <c r="R18" s="236"/>
      <c r="S18" s="167"/>
      <c r="T18" s="360"/>
    </row>
    <row r="19" spans="1:20" s="314" customFormat="1" ht="27" customHeight="1" x14ac:dyDescent="0.4">
      <c r="A19" s="895">
        <v>1</v>
      </c>
      <c r="B19" s="892" t="s">
        <v>88</v>
      </c>
      <c r="C19" s="924">
        <v>10</v>
      </c>
      <c r="D19" s="16"/>
      <c r="E19" s="16"/>
      <c r="F19" s="16"/>
      <c r="G19" s="16"/>
      <c r="H19" s="31" t="s">
        <v>448</v>
      </c>
      <c r="I19" s="34">
        <v>10</v>
      </c>
      <c r="J19" s="31" t="s">
        <v>107</v>
      </c>
      <c r="K19" s="34"/>
      <c r="L19" s="107"/>
      <c r="M19" s="167"/>
      <c r="N19" s="107"/>
      <c r="O19" s="167"/>
      <c r="P19" s="236"/>
      <c r="Q19" s="167"/>
      <c r="R19" s="236"/>
      <c r="S19" s="167"/>
      <c r="T19" s="360"/>
    </row>
    <row r="20" spans="1:20" s="314" customFormat="1" ht="27" customHeight="1" x14ac:dyDescent="0.4">
      <c r="A20" s="896"/>
      <c r="B20" s="893"/>
      <c r="C20" s="578"/>
      <c r="D20" s="16"/>
      <c r="E20" s="16"/>
      <c r="F20" s="16"/>
      <c r="G20" s="16"/>
      <c r="H20" s="34"/>
      <c r="I20" s="34"/>
      <c r="J20" s="31" t="s">
        <v>108</v>
      </c>
      <c r="K20" s="34"/>
      <c r="L20" s="107"/>
      <c r="M20" s="167"/>
      <c r="N20" s="107"/>
      <c r="O20" s="167"/>
      <c r="P20" s="236"/>
      <c r="Q20" s="167"/>
      <c r="R20" s="236"/>
      <c r="S20" s="167"/>
      <c r="T20" s="360"/>
    </row>
    <row r="21" spans="1:20" s="314" customFormat="1" ht="30" customHeight="1" x14ac:dyDescent="0.4">
      <c r="A21" s="897"/>
      <c r="B21" s="894"/>
      <c r="C21" s="579"/>
      <c r="D21" s="16"/>
      <c r="E21" s="16"/>
      <c r="F21" s="16"/>
      <c r="G21" s="16"/>
      <c r="H21" s="34"/>
      <c r="I21" s="34"/>
      <c r="J21" s="31" t="s">
        <v>109</v>
      </c>
      <c r="K21" s="34"/>
      <c r="L21" s="107"/>
      <c r="M21" s="167"/>
      <c r="N21" s="107"/>
      <c r="O21" s="167"/>
      <c r="P21" s="236"/>
      <c r="Q21" s="167"/>
      <c r="R21" s="236"/>
      <c r="S21" s="167"/>
      <c r="T21" s="360"/>
    </row>
    <row r="22" spans="1:20" s="314" customFormat="1" ht="46.5" customHeight="1" x14ac:dyDescent="0.4">
      <c r="A22" s="895">
        <v>2</v>
      </c>
      <c r="B22" s="892" t="s">
        <v>89</v>
      </c>
      <c r="C22" s="577">
        <v>6</v>
      </c>
      <c r="D22" s="16"/>
      <c r="E22" s="16"/>
      <c r="F22" s="16"/>
      <c r="G22" s="16"/>
      <c r="H22" s="31" t="s">
        <v>450</v>
      </c>
      <c r="I22" s="34">
        <v>6</v>
      </c>
      <c r="J22" s="31" t="s">
        <v>110</v>
      </c>
      <c r="K22" s="34"/>
      <c r="L22" s="107"/>
      <c r="M22" s="167"/>
      <c r="N22" s="107"/>
      <c r="O22" s="167"/>
      <c r="P22" s="236"/>
      <c r="Q22" s="167"/>
      <c r="R22" s="236"/>
      <c r="S22" s="167"/>
      <c r="T22" s="360"/>
    </row>
    <row r="23" spans="1:20" s="314" customFormat="1" ht="27" customHeight="1" x14ac:dyDescent="0.4">
      <c r="A23" s="896"/>
      <c r="B23" s="893"/>
      <c r="C23" s="578"/>
      <c r="D23" s="16"/>
      <c r="E23" s="16"/>
      <c r="F23" s="16"/>
      <c r="G23" s="16"/>
      <c r="H23" s="34"/>
      <c r="I23" s="34"/>
      <c r="J23" s="31" t="s">
        <v>111</v>
      </c>
      <c r="K23" s="34"/>
      <c r="L23" s="107"/>
      <c r="M23" s="167"/>
      <c r="N23" s="107"/>
      <c r="O23" s="167"/>
      <c r="P23" s="236"/>
      <c r="Q23" s="167"/>
      <c r="R23" s="236"/>
      <c r="S23" s="167"/>
      <c r="T23" s="360"/>
    </row>
    <row r="24" spans="1:20" s="314" customFormat="1" ht="27" customHeight="1" x14ac:dyDescent="0.4">
      <c r="A24" s="896"/>
      <c r="B24" s="893"/>
      <c r="C24" s="578"/>
      <c r="D24" s="16"/>
      <c r="E24" s="16"/>
      <c r="F24" s="16"/>
      <c r="G24" s="16"/>
      <c r="H24" s="34"/>
      <c r="I24" s="34"/>
      <c r="J24" s="31" t="s">
        <v>112</v>
      </c>
      <c r="K24" s="34"/>
      <c r="L24" s="107"/>
      <c r="M24" s="167"/>
      <c r="N24" s="107"/>
      <c r="O24" s="167"/>
      <c r="P24" s="236"/>
      <c r="Q24" s="167"/>
      <c r="R24" s="236"/>
      <c r="S24" s="167"/>
      <c r="T24" s="360"/>
    </row>
    <row r="25" spans="1:20" s="314" customFormat="1" ht="27" customHeight="1" x14ac:dyDescent="0.4">
      <c r="A25" s="897"/>
      <c r="B25" s="894"/>
      <c r="C25" s="579"/>
      <c r="D25" s="16"/>
      <c r="E25" s="16"/>
      <c r="F25" s="16"/>
      <c r="G25" s="16"/>
      <c r="H25" s="34"/>
      <c r="I25" s="34"/>
      <c r="J25" s="31" t="s">
        <v>113</v>
      </c>
      <c r="K25" s="34"/>
      <c r="L25" s="107"/>
      <c r="M25" s="167"/>
      <c r="N25" s="107"/>
      <c r="O25" s="167"/>
      <c r="P25" s="236"/>
      <c r="Q25" s="167"/>
      <c r="R25" s="236"/>
      <c r="S25" s="167"/>
      <c r="T25" s="360"/>
    </row>
    <row r="26" spans="1:20" s="314" customFormat="1" ht="43.5" customHeight="1" x14ac:dyDescent="0.4">
      <c r="A26" s="895">
        <v>3</v>
      </c>
      <c r="B26" s="892" t="s">
        <v>90</v>
      </c>
      <c r="C26" s="577">
        <v>5</v>
      </c>
      <c r="D26" s="45"/>
      <c r="E26" s="34"/>
      <c r="F26" s="34"/>
      <c r="G26" s="34"/>
      <c r="H26" s="31" t="s">
        <v>450</v>
      </c>
      <c r="I26" s="34">
        <v>5</v>
      </c>
      <c r="J26" s="31" t="s">
        <v>110</v>
      </c>
      <c r="K26" s="34"/>
      <c r="L26" s="107"/>
      <c r="M26" s="167"/>
      <c r="N26" s="107"/>
      <c r="O26" s="167"/>
      <c r="P26" s="236"/>
      <c r="Q26" s="167"/>
      <c r="R26" s="236"/>
      <c r="S26" s="167"/>
      <c r="T26" s="360"/>
    </row>
    <row r="27" spans="1:20" s="314" customFormat="1" ht="24.75" customHeight="1" x14ac:dyDescent="0.4">
      <c r="A27" s="896"/>
      <c r="B27" s="893"/>
      <c r="C27" s="578"/>
      <c r="D27" s="362"/>
      <c r="E27" s="239"/>
      <c r="F27" s="239"/>
      <c r="G27" s="239"/>
      <c r="H27" s="34"/>
      <c r="I27" s="34"/>
      <c r="J27" s="31" t="s">
        <v>111</v>
      </c>
      <c r="K27" s="34"/>
      <c r="L27" s="107"/>
      <c r="M27" s="167"/>
      <c r="N27" s="107"/>
      <c r="O27" s="167"/>
      <c r="P27" s="236"/>
      <c r="Q27" s="167"/>
      <c r="R27" s="236"/>
      <c r="S27" s="167"/>
      <c r="T27" s="360"/>
    </row>
    <row r="28" spans="1:20" s="314" customFormat="1" ht="27" customHeight="1" x14ac:dyDescent="0.4">
      <c r="A28" s="896"/>
      <c r="B28" s="893"/>
      <c r="C28" s="578"/>
      <c r="D28" s="362"/>
      <c r="E28" s="239"/>
      <c r="F28" s="239"/>
      <c r="G28" s="239"/>
      <c r="H28" s="34"/>
      <c r="I28" s="34"/>
      <c r="J28" s="31" t="s">
        <v>112</v>
      </c>
      <c r="K28" s="34"/>
      <c r="L28" s="107"/>
      <c r="M28" s="167"/>
      <c r="N28" s="107"/>
      <c r="O28" s="167"/>
      <c r="P28" s="236"/>
      <c r="Q28" s="167"/>
      <c r="R28" s="236"/>
      <c r="S28" s="167"/>
      <c r="T28" s="360"/>
    </row>
    <row r="29" spans="1:20" s="314" customFormat="1" ht="27" customHeight="1" x14ac:dyDescent="0.4">
      <c r="A29" s="897"/>
      <c r="B29" s="894"/>
      <c r="C29" s="579"/>
      <c r="D29" s="362"/>
      <c r="E29" s="239"/>
      <c r="F29" s="239"/>
      <c r="G29" s="239"/>
      <c r="H29" s="34"/>
      <c r="I29" s="34"/>
      <c r="J29" s="31" t="s">
        <v>113</v>
      </c>
      <c r="K29" s="34"/>
      <c r="L29" s="107"/>
      <c r="M29" s="167"/>
      <c r="N29" s="107"/>
      <c r="O29" s="167"/>
      <c r="P29" s="236"/>
      <c r="Q29" s="167"/>
      <c r="R29" s="236"/>
      <c r="S29" s="167"/>
      <c r="T29" s="360"/>
    </row>
    <row r="30" spans="1:20" s="314" customFormat="1" ht="27" customHeight="1" x14ac:dyDescent="0.4">
      <c r="A30" s="898" t="s">
        <v>144</v>
      </c>
      <c r="B30" s="899"/>
      <c r="C30" s="576"/>
      <c r="D30" s="362"/>
      <c r="E30" s="239"/>
      <c r="F30" s="239"/>
      <c r="G30" s="239"/>
      <c r="H30" s="16"/>
      <c r="I30" s="16"/>
      <c r="J30" s="140"/>
      <c r="K30" s="359"/>
      <c r="L30" s="891" t="s">
        <v>144</v>
      </c>
      <c r="M30" s="891"/>
      <c r="N30" s="891"/>
      <c r="O30" s="884"/>
      <c r="P30" s="236"/>
      <c r="Q30" s="167"/>
      <c r="R30" s="236"/>
      <c r="S30" s="167"/>
      <c r="T30" s="360"/>
    </row>
    <row r="31" spans="1:20" s="314" customFormat="1" ht="42.75" customHeight="1" x14ac:dyDescent="0.4">
      <c r="A31" s="895">
        <v>1</v>
      </c>
      <c r="B31" s="892" t="s">
        <v>91</v>
      </c>
      <c r="C31" s="577">
        <v>4</v>
      </c>
      <c r="D31" s="362"/>
      <c r="E31" s="239"/>
      <c r="F31" s="239"/>
      <c r="G31" s="239"/>
      <c r="H31" s="34"/>
      <c r="I31" s="34"/>
      <c r="J31" s="239"/>
      <c r="K31" s="239"/>
      <c r="L31" s="367" t="s">
        <v>451</v>
      </c>
      <c r="M31" s="239">
        <v>4</v>
      </c>
      <c r="N31" s="368" t="s">
        <v>114</v>
      </c>
      <c r="O31" s="239"/>
      <c r="P31" s="236"/>
      <c r="Q31" s="167"/>
      <c r="R31" s="236"/>
      <c r="S31" s="167"/>
      <c r="T31" s="360"/>
    </row>
    <row r="32" spans="1:20" s="314" customFormat="1" ht="42.75" customHeight="1" x14ac:dyDescent="0.4">
      <c r="A32" s="896"/>
      <c r="B32" s="893"/>
      <c r="C32" s="578"/>
      <c r="D32" s="362"/>
      <c r="E32" s="239"/>
      <c r="F32" s="239"/>
      <c r="G32" s="239"/>
      <c r="H32" s="34"/>
      <c r="I32" s="34"/>
      <c r="J32" s="239"/>
      <c r="K32" s="239"/>
      <c r="L32" s="239"/>
      <c r="M32" s="239"/>
      <c r="N32" s="47" t="s">
        <v>116</v>
      </c>
      <c r="O32" s="34"/>
      <c r="P32" s="236"/>
      <c r="Q32" s="167"/>
      <c r="R32" s="236"/>
      <c r="S32" s="167"/>
      <c r="T32" s="360"/>
    </row>
    <row r="33" spans="1:20" s="314" customFormat="1" ht="42.75" customHeight="1" x14ac:dyDescent="0.4">
      <c r="A33" s="897"/>
      <c r="B33" s="894"/>
      <c r="C33" s="579"/>
      <c r="D33" s="362"/>
      <c r="E33" s="239"/>
      <c r="F33" s="239"/>
      <c r="G33" s="239"/>
      <c r="H33" s="34"/>
      <c r="I33" s="34"/>
      <c r="J33" s="239"/>
      <c r="K33" s="239"/>
      <c r="L33" s="239"/>
      <c r="M33" s="239"/>
      <c r="N33" s="367" t="s">
        <v>115</v>
      </c>
      <c r="O33" s="34"/>
      <c r="P33" s="236"/>
      <c r="Q33" s="167"/>
      <c r="R33" s="236"/>
      <c r="S33" s="167"/>
      <c r="T33" s="360"/>
    </row>
    <row r="34" spans="1:20" s="314" customFormat="1" ht="33" customHeight="1" x14ac:dyDescent="0.4">
      <c r="A34" s="898" t="s">
        <v>146</v>
      </c>
      <c r="B34" s="899"/>
      <c r="C34" s="576"/>
      <c r="D34" s="362"/>
      <c r="E34" s="239"/>
      <c r="F34" s="239"/>
      <c r="G34" s="239"/>
      <c r="H34" s="34"/>
      <c r="I34" s="34"/>
      <c r="J34" s="239"/>
      <c r="K34" s="239"/>
      <c r="L34" s="239"/>
      <c r="M34" s="239"/>
      <c r="N34" s="140"/>
      <c r="O34" s="359"/>
      <c r="P34" s="891" t="s">
        <v>146</v>
      </c>
      <c r="Q34" s="891"/>
      <c r="R34" s="891"/>
      <c r="S34" s="884"/>
      <c r="T34" s="360"/>
    </row>
    <row r="35" spans="1:20" s="314" customFormat="1" ht="46.5" customHeight="1" x14ac:dyDescent="0.15">
      <c r="A35" s="895">
        <v>1</v>
      </c>
      <c r="B35" s="892" t="s">
        <v>92</v>
      </c>
      <c r="C35" s="924">
        <v>6</v>
      </c>
      <c r="D35" s="362"/>
      <c r="E35" s="239"/>
      <c r="F35" s="239"/>
      <c r="G35" s="239"/>
      <c r="H35" s="34"/>
      <c r="I35" s="34"/>
      <c r="J35" s="239"/>
      <c r="K35" s="239"/>
      <c r="L35" s="239"/>
      <c r="M35" s="239"/>
      <c r="N35" s="239"/>
      <c r="O35" s="239"/>
      <c r="P35" s="370" t="s">
        <v>457</v>
      </c>
      <c r="Q35" s="580">
        <v>6</v>
      </c>
      <c r="R35" s="51" t="s">
        <v>118</v>
      </c>
      <c r="S35" s="16"/>
      <c r="T35" s="360"/>
    </row>
    <row r="36" spans="1:20" s="314" customFormat="1" ht="46.5" customHeight="1" x14ac:dyDescent="0.15">
      <c r="A36" s="896"/>
      <c r="B36" s="893"/>
      <c r="C36" s="578">
        <v>2</v>
      </c>
      <c r="D36" s="362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432" t="s">
        <v>490</v>
      </c>
      <c r="Q36" s="581">
        <v>2</v>
      </c>
      <c r="R36" s="51" t="s">
        <v>119</v>
      </c>
      <c r="S36" s="16"/>
      <c r="T36" s="360"/>
    </row>
    <row r="37" spans="1:20" s="314" customFormat="1" ht="46.5" customHeight="1" x14ac:dyDescent="0.15">
      <c r="A37" s="897"/>
      <c r="B37" s="894"/>
      <c r="C37" s="579"/>
      <c r="D37" s="362"/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O37" s="239"/>
      <c r="P37" s="239"/>
      <c r="Q37" s="582"/>
      <c r="R37" s="51" t="s">
        <v>117</v>
      </c>
      <c r="S37" s="16"/>
      <c r="T37" s="360"/>
    </row>
    <row r="38" spans="1:20" ht="46.5" customHeight="1" x14ac:dyDescent="0.4">
      <c r="A38" s="895">
        <v>2</v>
      </c>
      <c r="B38" s="892" t="s">
        <v>93</v>
      </c>
      <c r="C38" s="924">
        <v>22</v>
      </c>
      <c r="D38" s="135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370" t="s">
        <v>458</v>
      </c>
      <c r="Q38" s="580">
        <v>22</v>
      </c>
      <c r="R38" s="51" t="s">
        <v>120</v>
      </c>
      <c r="S38" s="15"/>
      <c r="T38" s="360"/>
    </row>
    <row r="39" spans="1:20" ht="46.5" customHeight="1" x14ac:dyDescent="0.4">
      <c r="A39" s="896"/>
      <c r="B39" s="893"/>
      <c r="C39" s="578">
        <v>4</v>
      </c>
      <c r="D39" s="135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432" t="s">
        <v>490</v>
      </c>
      <c r="Q39" s="581">
        <v>4</v>
      </c>
      <c r="R39" s="371" t="s">
        <v>121</v>
      </c>
      <c r="S39" s="15"/>
      <c r="T39" s="360"/>
    </row>
    <row r="40" spans="1:20" ht="46.5" customHeight="1" x14ac:dyDescent="0.4">
      <c r="A40" s="896"/>
      <c r="B40" s="893"/>
      <c r="C40" s="578"/>
      <c r="D40" s="135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40"/>
      <c r="Q40" s="581"/>
      <c r="R40" s="371" t="s">
        <v>122</v>
      </c>
      <c r="S40" s="15"/>
      <c r="T40" s="360"/>
    </row>
    <row r="41" spans="1:20" ht="46.5" customHeight="1" x14ac:dyDescent="0.4">
      <c r="A41" s="897"/>
      <c r="B41" s="894"/>
      <c r="C41" s="579"/>
      <c r="D41" s="135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40"/>
      <c r="Q41" s="582"/>
      <c r="R41" s="372" t="s">
        <v>123</v>
      </c>
      <c r="S41" s="15"/>
      <c r="T41" s="360"/>
    </row>
    <row r="42" spans="1:20" ht="46.5" customHeight="1" x14ac:dyDescent="0.4">
      <c r="A42" s="895">
        <v>3</v>
      </c>
      <c r="B42" s="892" t="s">
        <v>94</v>
      </c>
      <c r="C42" s="577">
        <v>13</v>
      </c>
      <c r="D42" s="135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370" t="s">
        <v>458</v>
      </c>
      <c r="Q42" s="580">
        <v>13</v>
      </c>
      <c r="R42" s="371" t="s">
        <v>124</v>
      </c>
      <c r="S42" s="15"/>
      <c r="T42" s="360"/>
    </row>
    <row r="43" spans="1:20" ht="46.5" customHeight="1" x14ac:dyDescent="0.4">
      <c r="A43" s="896"/>
      <c r="B43" s="893"/>
      <c r="C43" s="925">
        <v>2</v>
      </c>
      <c r="D43" s="135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432" t="s">
        <v>490</v>
      </c>
      <c r="Q43" s="581">
        <v>2</v>
      </c>
      <c r="R43" s="371" t="s">
        <v>125</v>
      </c>
      <c r="S43" s="15"/>
      <c r="T43" s="360"/>
    </row>
    <row r="44" spans="1:20" ht="46.5" customHeight="1" x14ac:dyDescent="0.4">
      <c r="A44" s="897"/>
      <c r="B44" s="894"/>
      <c r="C44" s="579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4"/>
      <c r="R44" s="51" t="s">
        <v>126</v>
      </c>
      <c r="S44" s="15"/>
      <c r="T44" s="233"/>
    </row>
    <row r="45" spans="1:20" ht="27" customHeight="1" x14ac:dyDescent="0.4">
      <c r="B45" s="345" t="s">
        <v>71</v>
      </c>
      <c r="C45" s="363"/>
      <c r="D45" s="363"/>
      <c r="E45" s="363"/>
      <c r="F45" s="363"/>
      <c r="G45" s="363"/>
      <c r="H45" s="363"/>
      <c r="I45" s="363"/>
      <c r="J45" s="363"/>
      <c r="K45" s="363"/>
      <c r="L45" s="363"/>
      <c r="M45" s="363"/>
      <c r="N45" s="363"/>
      <c r="O45" s="363"/>
      <c r="P45" s="363"/>
      <c r="Q45" s="363"/>
      <c r="R45" s="363"/>
      <c r="S45" s="363"/>
      <c r="T45" s="369"/>
    </row>
  </sheetData>
  <mergeCells count="49">
    <mergeCell ref="A18:B18"/>
    <mergeCell ref="A26:A29"/>
    <mergeCell ref="A22:A25"/>
    <mergeCell ref="A19:A21"/>
    <mergeCell ref="A15:A17"/>
    <mergeCell ref="T2:T7"/>
    <mergeCell ref="D3:G3"/>
    <mergeCell ref="H3:K3"/>
    <mergeCell ref="L3:O3"/>
    <mergeCell ref="P3:S3"/>
    <mergeCell ref="D4:G4"/>
    <mergeCell ref="D6:G6"/>
    <mergeCell ref="H6:K6"/>
    <mergeCell ref="L6:O6"/>
    <mergeCell ref="P6:S6"/>
    <mergeCell ref="H4:K4"/>
    <mergeCell ref="L4:O4"/>
    <mergeCell ref="A1:S1"/>
    <mergeCell ref="A2:S2"/>
    <mergeCell ref="A4:B5"/>
    <mergeCell ref="A6:B6"/>
    <mergeCell ref="P4:S4"/>
    <mergeCell ref="D5:G5"/>
    <mergeCell ref="H5:K5"/>
    <mergeCell ref="L5:O5"/>
    <mergeCell ref="P5:S5"/>
    <mergeCell ref="C4:C7"/>
    <mergeCell ref="A7:B7"/>
    <mergeCell ref="B38:B41"/>
    <mergeCell ref="B42:B44"/>
    <mergeCell ref="A42:A44"/>
    <mergeCell ref="A38:A41"/>
    <mergeCell ref="A35:A37"/>
    <mergeCell ref="L30:O30"/>
    <mergeCell ref="P34:S34"/>
    <mergeCell ref="D8:G8"/>
    <mergeCell ref="H18:K18"/>
    <mergeCell ref="B35:B37"/>
    <mergeCell ref="A8:B8"/>
    <mergeCell ref="B9:B14"/>
    <mergeCell ref="A9:A14"/>
    <mergeCell ref="A30:B30"/>
    <mergeCell ref="A34:B34"/>
    <mergeCell ref="B31:B33"/>
    <mergeCell ref="A31:A33"/>
    <mergeCell ref="B15:B17"/>
    <mergeCell ref="B19:B21"/>
    <mergeCell ref="B22:B25"/>
    <mergeCell ref="B26:B2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6EF32-AEEB-3240-BC0B-46950DC49B3A}">
  <dimension ref="A1:CQ84"/>
  <sheetViews>
    <sheetView topLeftCell="B1"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C5" sqref="C5"/>
    </sheetView>
  </sheetViews>
  <sheetFormatPr baseColWidth="10" defaultColWidth="10" defaultRowHeight="24" x14ac:dyDescent="0.4"/>
  <cols>
    <col min="1" max="1" width="5.5" style="123" customWidth="1"/>
    <col min="2" max="2" width="67.1640625" style="124" customWidth="1"/>
    <col min="3" max="3" width="5.5" style="124" customWidth="1"/>
    <col min="4" max="4" width="5.5" style="441" customWidth="1"/>
    <col min="5" max="21" width="5.5" style="124" customWidth="1"/>
    <col min="22" max="22" width="5.5" style="441" customWidth="1"/>
    <col min="23" max="29" width="5.5" style="124" customWidth="1"/>
    <col min="30" max="31" width="6.5" style="124" customWidth="1"/>
    <col min="32" max="49" width="5.5" style="124" customWidth="1"/>
    <col min="50" max="50" width="5.5" style="441" customWidth="1"/>
    <col min="51" max="61" width="5.5" style="124" customWidth="1"/>
    <col min="62" max="62" width="5.5" style="441" customWidth="1"/>
    <col min="63" max="95" width="5.5" style="124" customWidth="1"/>
    <col min="96" max="16384" width="10" style="124"/>
  </cols>
  <sheetData>
    <row r="1" spans="1:95" x14ac:dyDescent="0.4">
      <c r="A1" s="594" t="s">
        <v>24</v>
      </c>
      <c r="B1" s="594"/>
      <c r="C1" s="604" t="s">
        <v>25</v>
      </c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  <c r="R1" s="605"/>
      <c r="S1" s="605"/>
      <c r="T1" s="605"/>
      <c r="U1" s="605"/>
      <c r="V1" s="605"/>
      <c r="W1" s="605"/>
      <c r="X1" s="605"/>
      <c r="Y1" s="605"/>
      <c r="Z1" s="605"/>
      <c r="AA1" s="605"/>
      <c r="AB1" s="605"/>
      <c r="AC1" s="605"/>
      <c r="AD1" s="605"/>
      <c r="AE1" s="605"/>
      <c r="AF1" s="605"/>
      <c r="AG1" s="605"/>
      <c r="AH1" s="605"/>
      <c r="AI1" s="605"/>
      <c r="AJ1" s="605"/>
      <c r="AK1" s="605"/>
      <c r="AL1" s="605"/>
      <c r="AM1" s="605"/>
      <c r="AN1" s="605"/>
      <c r="AO1" s="605"/>
      <c r="AP1" s="605"/>
      <c r="AQ1" s="605"/>
      <c r="AR1" s="605"/>
      <c r="AS1" s="605"/>
      <c r="AT1" s="605"/>
      <c r="AU1" s="605"/>
      <c r="AV1" s="605"/>
      <c r="AW1" s="605"/>
      <c r="AX1" s="605"/>
      <c r="AY1" s="605"/>
      <c r="AZ1" s="605"/>
      <c r="BA1" s="605"/>
      <c r="BB1" s="605"/>
      <c r="BC1" s="605"/>
      <c r="BD1" s="605"/>
      <c r="BE1" s="605"/>
      <c r="BF1" s="605"/>
      <c r="BG1" s="605"/>
      <c r="BH1" s="605"/>
      <c r="BI1" s="605"/>
      <c r="BJ1" s="605"/>
      <c r="BK1" s="605"/>
      <c r="BL1" s="605"/>
      <c r="BM1" s="605"/>
      <c r="BN1" s="605"/>
      <c r="BO1" s="605"/>
      <c r="BP1" s="605"/>
      <c r="BQ1" s="605"/>
      <c r="BR1" s="605"/>
      <c r="BS1" s="605"/>
      <c r="BT1" s="605"/>
      <c r="BU1" s="605"/>
      <c r="BV1" s="605"/>
      <c r="BW1" s="605"/>
      <c r="BX1" s="605"/>
      <c r="BY1" s="605"/>
      <c r="BZ1" s="605"/>
      <c r="CA1" s="605"/>
      <c r="CB1" s="605"/>
      <c r="CC1" s="605"/>
      <c r="CD1" s="605"/>
      <c r="CE1" s="605"/>
      <c r="CF1" s="605"/>
      <c r="CG1" s="605"/>
      <c r="CH1" s="605"/>
      <c r="CI1" s="605"/>
      <c r="CJ1" s="605"/>
      <c r="CK1" s="605"/>
      <c r="CL1" s="605"/>
      <c r="CM1" s="605"/>
      <c r="CN1" s="605"/>
      <c r="CO1" s="605"/>
      <c r="CP1" s="605"/>
      <c r="CQ1" s="605"/>
    </row>
    <row r="2" spans="1:95" x14ac:dyDescent="0.4">
      <c r="A2" s="594"/>
      <c r="B2" s="594"/>
      <c r="C2" s="598">
        <v>1</v>
      </c>
      <c r="D2" s="599"/>
      <c r="E2" s="599"/>
      <c r="F2" s="599"/>
      <c r="G2" s="599"/>
      <c r="H2" s="599"/>
      <c r="I2" s="599"/>
      <c r="J2" s="599"/>
      <c r="K2" s="600"/>
      <c r="L2" s="601">
        <v>2</v>
      </c>
      <c r="M2" s="602"/>
      <c r="N2" s="602"/>
      <c r="O2" s="602"/>
      <c r="P2" s="602"/>
      <c r="Q2" s="602"/>
      <c r="R2" s="602"/>
      <c r="S2" s="602"/>
      <c r="T2" s="603"/>
      <c r="U2" s="601">
        <v>3</v>
      </c>
      <c r="V2" s="602"/>
      <c r="W2" s="602"/>
      <c r="X2" s="602"/>
      <c r="Y2" s="602"/>
      <c r="Z2" s="602"/>
      <c r="AA2" s="602"/>
      <c r="AB2" s="602"/>
      <c r="AC2" s="603"/>
      <c r="AD2" s="598">
        <v>4</v>
      </c>
      <c r="AE2" s="599"/>
      <c r="AF2" s="599"/>
      <c r="AG2" s="599"/>
      <c r="AH2" s="599"/>
      <c r="AI2" s="599"/>
      <c r="AJ2" s="599"/>
      <c r="AK2" s="599"/>
      <c r="AL2" s="600"/>
      <c r="AM2" s="601">
        <v>5</v>
      </c>
      <c r="AN2" s="602"/>
      <c r="AO2" s="602"/>
      <c r="AP2" s="602"/>
      <c r="AQ2" s="602"/>
      <c r="AR2" s="602"/>
      <c r="AS2" s="602"/>
      <c r="AT2" s="602"/>
      <c r="AU2" s="602"/>
      <c r="AV2" s="603"/>
      <c r="AW2" s="598">
        <v>6</v>
      </c>
      <c r="AX2" s="599"/>
      <c r="AY2" s="599"/>
      <c r="AZ2" s="599"/>
      <c r="BA2" s="599"/>
      <c r="BB2" s="599"/>
      <c r="BC2" s="599"/>
      <c r="BD2" s="599"/>
      <c r="BE2" s="600"/>
      <c r="BF2" s="596">
        <v>7</v>
      </c>
      <c r="BG2" s="596"/>
      <c r="BH2" s="596"/>
      <c r="BI2" s="596"/>
      <c r="BJ2" s="596"/>
      <c r="BK2" s="596"/>
      <c r="BL2" s="596"/>
      <c r="BM2" s="596"/>
      <c r="BN2" s="596"/>
      <c r="BO2" s="601">
        <v>8</v>
      </c>
      <c r="BP2" s="602"/>
      <c r="BQ2" s="602"/>
      <c r="BR2" s="602"/>
      <c r="BS2" s="602"/>
      <c r="BT2" s="602"/>
      <c r="BU2" s="602"/>
      <c r="BV2" s="602"/>
      <c r="BW2" s="602"/>
      <c r="BX2" s="603"/>
      <c r="BY2" s="598">
        <v>9</v>
      </c>
      <c r="BZ2" s="599"/>
      <c r="CA2" s="599"/>
      <c r="CB2" s="599"/>
      <c r="CC2" s="599"/>
      <c r="CD2" s="599"/>
      <c r="CE2" s="599"/>
      <c r="CF2" s="599"/>
      <c r="CG2" s="600"/>
      <c r="CH2" s="601">
        <v>10</v>
      </c>
      <c r="CI2" s="602"/>
      <c r="CJ2" s="602"/>
      <c r="CK2" s="602"/>
      <c r="CL2" s="602"/>
      <c r="CM2" s="602"/>
      <c r="CN2" s="602"/>
      <c r="CO2" s="602"/>
      <c r="CP2" s="602"/>
      <c r="CQ2" s="603"/>
    </row>
    <row r="3" spans="1:95" x14ac:dyDescent="0.4">
      <c r="A3" s="594"/>
      <c r="B3" s="594"/>
      <c r="C3" s="588" t="s">
        <v>26</v>
      </c>
      <c r="D3" s="588"/>
      <c r="E3" s="588"/>
      <c r="F3" s="589" t="s">
        <v>27</v>
      </c>
      <c r="G3" s="589"/>
      <c r="H3" s="589"/>
      <c r="I3" s="606" t="s">
        <v>467</v>
      </c>
      <c r="J3" s="607"/>
      <c r="K3" s="394" t="s">
        <v>468</v>
      </c>
      <c r="L3" s="586" t="s">
        <v>26</v>
      </c>
      <c r="M3" s="586"/>
      <c r="N3" s="586"/>
      <c r="O3" s="587" t="s">
        <v>27</v>
      </c>
      <c r="P3" s="587"/>
      <c r="Q3" s="587"/>
      <c r="R3" s="606" t="s">
        <v>467</v>
      </c>
      <c r="S3" s="607"/>
      <c r="T3" s="394" t="s">
        <v>468</v>
      </c>
      <c r="U3" s="586" t="s">
        <v>26</v>
      </c>
      <c r="V3" s="586"/>
      <c r="W3" s="586"/>
      <c r="X3" s="587" t="s">
        <v>27</v>
      </c>
      <c r="Y3" s="587"/>
      <c r="Z3" s="587"/>
      <c r="AA3" s="606" t="s">
        <v>467</v>
      </c>
      <c r="AB3" s="607"/>
      <c r="AC3" s="394" t="s">
        <v>468</v>
      </c>
      <c r="AD3" s="588" t="s">
        <v>26</v>
      </c>
      <c r="AE3" s="588"/>
      <c r="AF3" s="588"/>
      <c r="AG3" s="589" t="s">
        <v>27</v>
      </c>
      <c r="AH3" s="589"/>
      <c r="AI3" s="589"/>
      <c r="AJ3" s="606" t="s">
        <v>467</v>
      </c>
      <c r="AK3" s="607"/>
      <c r="AL3" s="394" t="s">
        <v>468</v>
      </c>
      <c r="AM3" s="586" t="s">
        <v>26</v>
      </c>
      <c r="AN3" s="586"/>
      <c r="AO3" s="586"/>
      <c r="AP3" s="587" t="s">
        <v>27</v>
      </c>
      <c r="AQ3" s="587"/>
      <c r="AR3" s="587"/>
      <c r="AS3" s="606" t="s">
        <v>467</v>
      </c>
      <c r="AT3" s="607"/>
      <c r="AU3" s="608" t="s">
        <v>468</v>
      </c>
      <c r="AV3" s="609"/>
      <c r="AW3" s="588" t="s">
        <v>26</v>
      </c>
      <c r="AX3" s="588"/>
      <c r="AY3" s="588"/>
      <c r="AZ3" s="589" t="s">
        <v>27</v>
      </c>
      <c r="BA3" s="589"/>
      <c r="BB3" s="589"/>
      <c r="BC3" s="606" t="s">
        <v>467</v>
      </c>
      <c r="BD3" s="607"/>
      <c r="BE3" s="394" t="s">
        <v>468</v>
      </c>
      <c r="BF3" s="586" t="s">
        <v>26</v>
      </c>
      <c r="BG3" s="586"/>
      <c r="BH3" s="586"/>
      <c r="BI3" s="587" t="s">
        <v>27</v>
      </c>
      <c r="BJ3" s="587"/>
      <c r="BK3" s="587"/>
      <c r="BL3" s="606" t="s">
        <v>467</v>
      </c>
      <c r="BM3" s="607"/>
      <c r="BN3" s="394" t="s">
        <v>468</v>
      </c>
      <c r="BO3" s="586" t="s">
        <v>26</v>
      </c>
      <c r="BP3" s="586"/>
      <c r="BQ3" s="586"/>
      <c r="BR3" s="587" t="s">
        <v>27</v>
      </c>
      <c r="BS3" s="587"/>
      <c r="BT3" s="587"/>
      <c r="BU3" s="606" t="s">
        <v>467</v>
      </c>
      <c r="BV3" s="607"/>
      <c r="BW3" s="608" t="s">
        <v>468</v>
      </c>
      <c r="BX3" s="609"/>
      <c r="BY3" s="588" t="s">
        <v>26</v>
      </c>
      <c r="BZ3" s="588"/>
      <c r="CA3" s="588"/>
      <c r="CB3" s="589" t="s">
        <v>27</v>
      </c>
      <c r="CC3" s="589"/>
      <c r="CD3" s="589"/>
      <c r="CE3" s="606" t="s">
        <v>467</v>
      </c>
      <c r="CF3" s="607"/>
      <c r="CG3" s="394" t="s">
        <v>468</v>
      </c>
      <c r="CH3" s="610" t="s">
        <v>26</v>
      </c>
      <c r="CI3" s="611"/>
      <c r="CJ3" s="612"/>
      <c r="CK3" s="613" t="s">
        <v>27</v>
      </c>
      <c r="CL3" s="614"/>
      <c r="CM3" s="615"/>
      <c r="CN3" s="606" t="s">
        <v>467</v>
      </c>
      <c r="CO3" s="607"/>
      <c r="CP3" s="608" t="s">
        <v>468</v>
      </c>
      <c r="CQ3" s="609"/>
    </row>
    <row r="4" spans="1:95" x14ac:dyDescent="0.4">
      <c r="A4" s="595" t="s">
        <v>28</v>
      </c>
      <c r="B4" s="595"/>
      <c r="C4" s="23">
        <v>39.9</v>
      </c>
      <c r="D4" s="440">
        <v>13.96</v>
      </c>
      <c r="E4" s="23"/>
      <c r="F4" s="23">
        <v>59</v>
      </c>
      <c r="G4" s="440">
        <v>20.65</v>
      </c>
      <c r="H4" s="23"/>
      <c r="I4" s="23">
        <v>1.1000000000000001</v>
      </c>
      <c r="J4" s="438">
        <v>0.39</v>
      </c>
      <c r="K4" s="23"/>
      <c r="L4" s="2">
        <v>39</v>
      </c>
      <c r="M4" s="442">
        <v>9.75</v>
      </c>
      <c r="N4" s="2"/>
      <c r="O4" s="2">
        <v>60</v>
      </c>
      <c r="P4" s="442">
        <v>15</v>
      </c>
      <c r="Q4" s="2"/>
      <c r="R4" s="2">
        <v>1</v>
      </c>
      <c r="S4" s="442">
        <v>0.25</v>
      </c>
      <c r="T4" s="2"/>
      <c r="U4" s="444">
        <v>39.5</v>
      </c>
      <c r="V4" s="443">
        <v>2.77</v>
      </c>
      <c r="W4" s="2"/>
      <c r="X4" s="444">
        <v>60</v>
      </c>
      <c r="Y4" s="443">
        <v>4.2</v>
      </c>
      <c r="Z4" s="2"/>
      <c r="AA4" s="444">
        <v>0.5</v>
      </c>
      <c r="AB4" s="442">
        <v>0.03</v>
      </c>
      <c r="AC4" s="2"/>
      <c r="AD4" s="23">
        <v>33.25</v>
      </c>
      <c r="AE4" s="440">
        <v>2.33</v>
      </c>
      <c r="AF4" s="23"/>
      <c r="AG4" s="397">
        <v>55</v>
      </c>
      <c r="AH4" s="440">
        <v>3.85</v>
      </c>
      <c r="AI4" s="23"/>
      <c r="AJ4" s="397">
        <v>11.75</v>
      </c>
      <c r="AK4" s="440">
        <v>0.82</v>
      </c>
      <c r="AL4" s="23"/>
      <c r="AM4" s="2">
        <v>30</v>
      </c>
      <c r="AN4" s="443">
        <v>1.5</v>
      </c>
      <c r="AO4" s="2"/>
      <c r="AP4" s="2">
        <v>59</v>
      </c>
      <c r="AQ4" s="442">
        <v>2.95</v>
      </c>
      <c r="AR4" s="2"/>
      <c r="AS4" s="2">
        <v>4</v>
      </c>
      <c r="AT4" s="443">
        <v>0.2</v>
      </c>
      <c r="AU4" s="2">
        <v>7</v>
      </c>
      <c r="AV4" s="442">
        <v>0.35</v>
      </c>
      <c r="AW4" s="23">
        <v>33</v>
      </c>
      <c r="AX4" s="440">
        <v>1.32</v>
      </c>
      <c r="AY4" s="23"/>
      <c r="AZ4" s="23">
        <v>50</v>
      </c>
      <c r="BA4" s="440">
        <v>2</v>
      </c>
      <c r="BB4" s="23"/>
      <c r="BC4" s="23">
        <v>17</v>
      </c>
      <c r="BD4" s="438">
        <v>0.68</v>
      </c>
      <c r="BE4" s="23"/>
      <c r="BF4" s="2">
        <v>32.5</v>
      </c>
      <c r="BG4" s="443">
        <v>1.3</v>
      </c>
      <c r="BH4" s="2"/>
      <c r="BI4" s="2">
        <v>54</v>
      </c>
      <c r="BJ4" s="443">
        <v>2.16</v>
      </c>
      <c r="BK4" s="2"/>
      <c r="BL4" s="2">
        <v>13.5</v>
      </c>
      <c r="BM4" s="442">
        <v>0.54</v>
      </c>
      <c r="BN4" s="2"/>
      <c r="BO4" s="2">
        <v>39</v>
      </c>
      <c r="BP4" s="442">
        <v>2.73</v>
      </c>
      <c r="BQ4" s="2"/>
      <c r="BR4" s="2">
        <v>52</v>
      </c>
      <c r="BS4" s="443">
        <v>3.64</v>
      </c>
      <c r="BT4" s="2"/>
      <c r="BU4" s="2">
        <v>5</v>
      </c>
      <c r="BV4" s="443">
        <v>0.35</v>
      </c>
      <c r="BW4" s="2">
        <v>4</v>
      </c>
      <c r="BX4" s="443">
        <v>0.28000000000000003</v>
      </c>
      <c r="BY4" s="444">
        <v>49.5</v>
      </c>
      <c r="BZ4" s="442">
        <v>1.48</v>
      </c>
      <c r="CA4" s="23"/>
      <c r="CB4" s="2">
        <v>50</v>
      </c>
      <c r="CC4" s="443">
        <v>1.5</v>
      </c>
      <c r="CD4" s="23"/>
      <c r="CE4" s="23">
        <v>0.5</v>
      </c>
      <c r="CF4" s="438">
        <v>0.02</v>
      </c>
      <c r="CG4" s="23"/>
      <c r="CH4" s="444">
        <v>36.5</v>
      </c>
      <c r="CI4" s="443">
        <v>1.1000000000000001</v>
      </c>
      <c r="CJ4" s="2"/>
      <c r="CK4" s="444">
        <v>50</v>
      </c>
      <c r="CL4" s="443">
        <v>1.5</v>
      </c>
      <c r="CM4" s="2"/>
      <c r="CN4" s="444">
        <v>0.5</v>
      </c>
      <c r="CO4" s="442">
        <v>0.01</v>
      </c>
      <c r="CP4" s="444">
        <v>13</v>
      </c>
      <c r="CQ4" s="442">
        <v>0.39</v>
      </c>
    </row>
    <row r="5" spans="1:95" ht="26.25" customHeight="1" x14ac:dyDescent="0.4">
      <c r="A5" s="23">
        <v>1</v>
      </c>
      <c r="B5" s="270" t="s">
        <v>2</v>
      </c>
      <c r="C5" s="388">
        <v>1</v>
      </c>
      <c r="D5" s="440">
        <f>(D4*C5)/C4</f>
        <v>0.349874686716792</v>
      </c>
      <c r="E5" s="388" t="s">
        <v>15</v>
      </c>
      <c r="F5" s="23"/>
      <c r="G5" s="23"/>
      <c r="H5" s="23"/>
      <c r="I5" s="23"/>
      <c r="J5" s="23"/>
      <c r="K5" s="23"/>
      <c r="L5" s="2"/>
      <c r="M5" s="2"/>
      <c r="N5" s="2"/>
      <c r="O5" s="2"/>
      <c r="P5" s="2"/>
      <c r="Q5" s="2"/>
      <c r="R5" s="2"/>
      <c r="S5" s="2"/>
      <c r="T5" s="2"/>
      <c r="U5" s="2"/>
      <c r="V5" s="444"/>
      <c r="W5" s="2"/>
      <c r="X5" s="2"/>
      <c r="Y5" s="2"/>
      <c r="Z5" s="2"/>
      <c r="AA5" s="2"/>
      <c r="AB5" s="2"/>
      <c r="AC5" s="2"/>
      <c r="AD5" s="23"/>
      <c r="AE5" s="23"/>
      <c r="AF5" s="23"/>
      <c r="AG5" s="23"/>
      <c r="AH5" s="23"/>
      <c r="AI5" s="23"/>
      <c r="AJ5" s="23"/>
      <c r="AK5" s="23"/>
      <c r="AL5" s="23"/>
      <c r="AM5" s="2"/>
      <c r="AN5" s="2"/>
      <c r="AO5" s="2"/>
      <c r="AP5" s="2"/>
      <c r="AQ5" s="2"/>
      <c r="AR5" s="2"/>
      <c r="AS5" s="2"/>
      <c r="AT5" s="2"/>
      <c r="AU5" s="2"/>
      <c r="AV5" s="2"/>
      <c r="AW5" s="23"/>
      <c r="AX5" s="397"/>
      <c r="AY5" s="23"/>
      <c r="AZ5" s="23"/>
      <c r="BA5" s="23"/>
      <c r="BB5" s="23"/>
      <c r="BC5" s="23"/>
      <c r="BD5" s="23"/>
      <c r="BE5" s="23"/>
      <c r="BF5" s="103">
        <v>6</v>
      </c>
      <c r="BG5" s="442">
        <f>BF5*BG4/BF4</f>
        <v>0.24000000000000002</v>
      </c>
      <c r="BH5" s="103" t="s">
        <v>14</v>
      </c>
      <c r="BI5" s="2"/>
      <c r="BJ5" s="444"/>
      <c r="BK5" s="2"/>
      <c r="BL5" s="374">
        <v>2</v>
      </c>
      <c r="BM5" s="442">
        <f>BL5*BM4/BL4</f>
        <v>0.08</v>
      </c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3"/>
      <c r="CB5" s="2"/>
      <c r="CC5" s="2"/>
      <c r="CD5" s="23"/>
      <c r="CE5" s="23"/>
      <c r="CF5" s="23"/>
      <c r="CG5" s="23"/>
      <c r="CH5" s="2"/>
      <c r="CI5" s="2"/>
      <c r="CJ5" s="2"/>
      <c r="CK5" s="2"/>
      <c r="CL5" s="2"/>
      <c r="CM5" s="2"/>
      <c r="CN5" s="2"/>
      <c r="CO5" s="2"/>
      <c r="CP5" s="2"/>
      <c r="CQ5" s="2"/>
    </row>
    <row r="6" spans="1:95" ht="26.25" customHeight="1" x14ac:dyDescent="0.4">
      <c r="A6" s="23">
        <v>2</v>
      </c>
      <c r="B6" s="270" t="s">
        <v>3</v>
      </c>
      <c r="C6" s="388">
        <v>1</v>
      </c>
      <c r="D6" s="440">
        <f t="shared" ref="D6:D15" si="0">(D5*C6)/C5</f>
        <v>0.349874686716792</v>
      </c>
      <c r="E6" s="388" t="s">
        <v>15</v>
      </c>
      <c r="F6" s="23"/>
      <c r="G6" s="23"/>
      <c r="H6" s="23"/>
      <c r="I6" s="23"/>
      <c r="J6" s="23"/>
      <c r="K6" s="23"/>
      <c r="L6" s="2"/>
      <c r="M6" s="2"/>
      <c r="N6" s="2"/>
      <c r="O6" s="2"/>
      <c r="P6" s="2"/>
      <c r="Q6" s="2"/>
      <c r="R6" s="2"/>
      <c r="S6" s="2"/>
      <c r="T6" s="2"/>
      <c r="U6" s="2"/>
      <c r="V6" s="444"/>
      <c r="W6" s="2"/>
      <c r="X6" s="2"/>
      <c r="Y6" s="2"/>
      <c r="Z6" s="2"/>
      <c r="AA6" s="2"/>
      <c r="AB6" s="2"/>
      <c r="AC6" s="2"/>
      <c r="AD6" s="23"/>
      <c r="AE6" s="23"/>
      <c r="AF6" s="23"/>
      <c r="AG6" s="23"/>
      <c r="AH6" s="23"/>
      <c r="AI6" s="23"/>
      <c r="AJ6" s="23"/>
      <c r="AK6" s="23"/>
      <c r="AL6" s="23"/>
      <c r="AM6" s="2"/>
      <c r="AN6" s="2"/>
      <c r="AO6" s="2"/>
      <c r="AP6" s="2"/>
      <c r="AQ6" s="2"/>
      <c r="AR6" s="2"/>
      <c r="AS6" s="2"/>
      <c r="AT6" s="2"/>
      <c r="AU6" s="2"/>
      <c r="AV6" s="2"/>
      <c r="AW6" s="23"/>
      <c r="AX6" s="397"/>
      <c r="AY6" s="23"/>
      <c r="AZ6" s="23"/>
      <c r="BA6" s="23"/>
      <c r="BB6" s="23"/>
      <c r="BC6" s="23"/>
      <c r="BD6" s="23"/>
      <c r="BE6" s="23"/>
      <c r="BF6" s="2"/>
      <c r="BG6" s="2"/>
      <c r="BH6" s="2"/>
      <c r="BI6" s="104">
        <v>8</v>
      </c>
      <c r="BJ6" s="443">
        <f>BI6*BJ4/BI4</f>
        <v>0.32</v>
      </c>
      <c r="BK6" s="104" t="s">
        <v>16</v>
      </c>
      <c r="BL6" s="374">
        <v>2</v>
      </c>
      <c r="BM6" s="442">
        <f>BL6*BM4/BL4</f>
        <v>0.08</v>
      </c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3"/>
      <c r="CB6" s="2"/>
      <c r="CC6" s="2"/>
      <c r="CD6" s="23"/>
      <c r="CE6" s="23"/>
      <c r="CF6" s="23"/>
      <c r="CG6" s="23"/>
      <c r="CH6" s="2"/>
      <c r="CI6" s="2"/>
      <c r="CJ6" s="2"/>
      <c r="CK6" s="2"/>
      <c r="CL6" s="2"/>
      <c r="CM6" s="2"/>
      <c r="CN6" s="2"/>
      <c r="CO6" s="2"/>
      <c r="CP6" s="2"/>
      <c r="CQ6" s="2"/>
    </row>
    <row r="7" spans="1:95" ht="26.25" customHeight="1" x14ac:dyDescent="0.4">
      <c r="A7" s="23">
        <v>3</v>
      </c>
      <c r="B7" s="270" t="s">
        <v>4</v>
      </c>
      <c r="C7" s="388">
        <v>1</v>
      </c>
      <c r="D7" s="440">
        <f t="shared" si="0"/>
        <v>0.349874686716792</v>
      </c>
      <c r="E7" s="388" t="s">
        <v>14</v>
      </c>
      <c r="F7" s="23"/>
      <c r="G7" s="23"/>
      <c r="H7" s="23"/>
      <c r="I7" s="23"/>
      <c r="J7" s="23"/>
      <c r="K7" s="23"/>
      <c r="L7" s="2"/>
      <c r="M7" s="2"/>
      <c r="N7" s="2"/>
      <c r="O7" s="2"/>
      <c r="P7" s="2"/>
      <c r="Q7" s="2"/>
      <c r="R7" s="2"/>
      <c r="S7" s="2"/>
      <c r="T7" s="2"/>
      <c r="U7" s="103">
        <v>2</v>
      </c>
      <c r="V7" s="443">
        <f>V4*U7/U4</f>
        <v>0.14025316455696202</v>
      </c>
      <c r="W7" s="103" t="s">
        <v>14</v>
      </c>
      <c r="X7" s="2"/>
      <c r="Y7" s="2"/>
      <c r="Z7" s="2"/>
      <c r="AA7" s="2"/>
      <c r="AB7" s="2"/>
      <c r="AC7" s="2"/>
      <c r="AD7" s="23"/>
      <c r="AE7" s="23"/>
      <c r="AF7" s="23"/>
      <c r="AG7" s="23"/>
      <c r="AH7" s="23"/>
      <c r="AI7" s="23"/>
      <c r="AJ7" s="23"/>
      <c r="AK7" s="23"/>
      <c r="AL7" s="23"/>
      <c r="AM7" s="2"/>
      <c r="AN7" s="2"/>
      <c r="AO7" s="2"/>
      <c r="AP7" s="2"/>
      <c r="AQ7" s="2"/>
      <c r="AR7" s="2"/>
      <c r="AS7" s="2"/>
      <c r="AT7" s="2"/>
      <c r="AU7" s="2"/>
      <c r="AV7" s="2"/>
      <c r="AW7" s="388">
        <v>3</v>
      </c>
      <c r="AX7" s="440">
        <f>AW7*AX4/AW4</f>
        <v>0.12</v>
      </c>
      <c r="AY7" s="388" t="s">
        <v>14</v>
      </c>
      <c r="AZ7" s="23"/>
      <c r="BA7" s="23"/>
      <c r="BB7" s="23"/>
      <c r="BC7" s="23"/>
      <c r="BD7" s="23"/>
      <c r="BE7" s="23"/>
      <c r="BF7" s="2"/>
      <c r="BG7" s="2"/>
      <c r="BH7" s="2"/>
      <c r="BI7" s="2"/>
      <c r="BJ7" s="444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103">
        <v>4</v>
      </c>
      <c r="BZ7" s="442">
        <f>BY7*BZ4/BY4</f>
        <v>0.11959595959595959</v>
      </c>
      <c r="CA7" s="388" t="s">
        <v>15</v>
      </c>
      <c r="CB7" s="2"/>
      <c r="CC7" s="2"/>
      <c r="CD7" s="23"/>
      <c r="CE7" s="23"/>
      <c r="CF7" s="23"/>
      <c r="CG7" s="23"/>
      <c r="CH7" s="2"/>
      <c r="CI7" s="2"/>
      <c r="CJ7" s="2"/>
      <c r="CK7" s="2"/>
      <c r="CL7" s="2"/>
      <c r="CM7" s="2"/>
      <c r="CN7" s="2"/>
      <c r="CO7" s="2"/>
      <c r="CP7" s="2"/>
      <c r="CQ7" s="2"/>
    </row>
    <row r="8" spans="1:95" ht="26.25" customHeight="1" x14ac:dyDescent="0.4">
      <c r="A8" s="23">
        <v>4</v>
      </c>
      <c r="B8" s="270" t="s">
        <v>5</v>
      </c>
      <c r="C8" s="388">
        <v>1</v>
      </c>
      <c r="D8" s="440">
        <f t="shared" si="0"/>
        <v>0.349874686716792</v>
      </c>
      <c r="E8" s="388" t="s">
        <v>14</v>
      </c>
      <c r="F8" s="23"/>
      <c r="G8" s="23"/>
      <c r="H8" s="23"/>
      <c r="I8" s="23"/>
      <c r="J8" s="23"/>
      <c r="K8" s="23"/>
      <c r="L8" s="2"/>
      <c r="M8" s="2"/>
      <c r="N8" s="2"/>
      <c r="O8" s="2"/>
      <c r="P8" s="2"/>
      <c r="Q8" s="2"/>
      <c r="R8" s="2"/>
      <c r="S8" s="2"/>
      <c r="T8" s="2"/>
      <c r="U8" s="103">
        <v>2</v>
      </c>
      <c r="V8" s="443">
        <f>V4*U8/U4</f>
        <v>0.14025316455696202</v>
      </c>
      <c r="W8" s="103" t="s">
        <v>15</v>
      </c>
      <c r="X8" s="2"/>
      <c r="Y8" s="2"/>
      <c r="Z8" s="2"/>
      <c r="AA8" s="2"/>
      <c r="AB8" s="2"/>
      <c r="AC8" s="2"/>
      <c r="AD8" s="23"/>
      <c r="AE8" s="23"/>
      <c r="AF8" s="23"/>
      <c r="AG8" s="23"/>
      <c r="AH8" s="23"/>
      <c r="AI8" s="23"/>
      <c r="AJ8" s="23"/>
      <c r="AK8" s="23"/>
      <c r="AL8" s="23"/>
      <c r="AM8" s="2"/>
      <c r="AN8" s="2"/>
      <c r="AO8" s="2"/>
      <c r="AP8" s="2"/>
      <c r="AQ8" s="2"/>
      <c r="AR8" s="2"/>
      <c r="AS8" s="2"/>
      <c r="AT8" s="2"/>
      <c r="AU8" s="2"/>
      <c r="AV8" s="2"/>
      <c r="AW8" s="388">
        <v>2</v>
      </c>
      <c r="AX8" s="440">
        <f>AW8*AX4/AW4</f>
        <v>0.08</v>
      </c>
      <c r="AY8" s="388" t="s">
        <v>14</v>
      </c>
      <c r="AZ8" s="23"/>
      <c r="BA8" s="23"/>
      <c r="BB8" s="23"/>
      <c r="BC8" s="23"/>
      <c r="BD8" s="23"/>
      <c r="BE8" s="23"/>
      <c r="BF8" s="2"/>
      <c r="BG8" s="2"/>
      <c r="BH8" s="2"/>
      <c r="BI8" s="2"/>
      <c r="BJ8" s="444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103">
        <v>6</v>
      </c>
      <c r="BZ8" s="442">
        <f>BY8*BZ4/BY4</f>
        <v>0.17939393939393938</v>
      </c>
      <c r="CA8" s="388" t="s">
        <v>14</v>
      </c>
      <c r="CB8" s="2"/>
      <c r="CC8" s="2"/>
      <c r="CD8" s="23"/>
      <c r="CE8" s="23"/>
      <c r="CF8" s="23"/>
      <c r="CG8" s="23"/>
      <c r="CH8" s="2"/>
      <c r="CI8" s="2"/>
      <c r="CJ8" s="2"/>
      <c r="CK8" s="2"/>
      <c r="CL8" s="2"/>
      <c r="CM8" s="2"/>
      <c r="CN8" s="2"/>
      <c r="CO8" s="2"/>
      <c r="CP8" s="2"/>
      <c r="CQ8" s="2"/>
    </row>
    <row r="9" spans="1:95" x14ac:dyDescent="0.4">
      <c r="A9" s="23">
        <v>5</v>
      </c>
      <c r="B9" s="270" t="s">
        <v>6</v>
      </c>
      <c r="C9" s="388">
        <v>1</v>
      </c>
      <c r="D9" s="440">
        <f t="shared" si="0"/>
        <v>0.349874686716792</v>
      </c>
      <c r="E9" s="388" t="s">
        <v>14</v>
      </c>
      <c r="F9" s="23"/>
      <c r="G9" s="23"/>
      <c r="H9" s="23"/>
      <c r="I9" s="23"/>
      <c r="J9" s="23"/>
      <c r="K9" s="23"/>
      <c r="L9" s="2"/>
      <c r="M9" s="2"/>
      <c r="N9" s="2"/>
      <c r="O9" s="2"/>
      <c r="P9" s="2"/>
      <c r="Q9" s="2"/>
      <c r="R9" s="2"/>
      <c r="S9" s="2"/>
      <c r="T9" s="2"/>
      <c r="U9" s="2"/>
      <c r="V9" s="444"/>
      <c r="W9" s="2"/>
      <c r="X9" s="2"/>
      <c r="Y9" s="2"/>
      <c r="Z9" s="2"/>
      <c r="AA9" s="2"/>
      <c r="AB9" s="2"/>
      <c r="AC9" s="2"/>
      <c r="AD9" s="388">
        <v>2</v>
      </c>
      <c r="AE9" s="438">
        <f>AE4*AD9/AD4</f>
        <v>0.14015037593984964</v>
      </c>
      <c r="AF9" s="388" t="s">
        <v>14</v>
      </c>
      <c r="AG9" s="23"/>
      <c r="AH9" s="23"/>
      <c r="AI9" s="23"/>
      <c r="AJ9" s="23"/>
      <c r="AK9" s="23"/>
      <c r="AL9" s="23"/>
      <c r="AM9" s="2"/>
      <c r="AN9" s="2"/>
      <c r="AO9" s="2"/>
      <c r="AP9" s="2"/>
      <c r="AQ9" s="2"/>
      <c r="AR9" s="2"/>
      <c r="AS9" s="2"/>
      <c r="AT9" s="2"/>
      <c r="AU9" s="2"/>
      <c r="AV9" s="2"/>
      <c r="AW9" s="23"/>
      <c r="AX9" s="397"/>
      <c r="AY9" s="23"/>
      <c r="AZ9" s="23"/>
      <c r="BA9" s="23"/>
      <c r="BB9" s="23"/>
      <c r="BC9" s="23"/>
      <c r="BD9" s="23"/>
      <c r="BE9" s="23"/>
      <c r="BF9" s="2"/>
      <c r="BG9" s="2"/>
      <c r="BH9" s="2"/>
      <c r="BI9" s="2"/>
      <c r="BJ9" s="444"/>
      <c r="BK9" s="2"/>
      <c r="BL9" s="2"/>
      <c r="BM9" s="2"/>
      <c r="BN9" s="2"/>
      <c r="BO9" s="103">
        <v>1</v>
      </c>
      <c r="BP9" s="442">
        <f>BO9*BP4/BO4</f>
        <v>6.9999999999999993E-2</v>
      </c>
      <c r="BQ9" s="103" t="s">
        <v>14</v>
      </c>
      <c r="BR9" s="2"/>
      <c r="BS9" s="2"/>
      <c r="BT9" s="2"/>
      <c r="BU9" s="2"/>
      <c r="BV9" s="2"/>
      <c r="BW9" s="2"/>
      <c r="BX9" s="2"/>
      <c r="BY9" s="2"/>
      <c r="BZ9" s="2"/>
      <c r="CA9" s="23"/>
      <c r="CB9" s="2"/>
      <c r="CC9" s="2"/>
      <c r="CD9" s="23"/>
      <c r="CE9" s="23"/>
      <c r="CF9" s="23"/>
      <c r="CG9" s="23"/>
      <c r="CH9" s="103">
        <v>5</v>
      </c>
      <c r="CI9" s="442">
        <f>CH9*CI4/CH4</f>
        <v>0.15068493150684931</v>
      </c>
      <c r="CJ9" s="103" t="s">
        <v>15</v>
      </c>
      <c r="CK9" s="2"/>
      <c r="CL9" s="2"/>
      <c r="CM9" s="2"/>
      <c r="CN9" s="2"/>
      <c r="CO9" s="2"/>
      <c r="CP9" s="394">
        <v>1</v>
      </c>
      <c r="CQ9" s="442">
        <f>CP9*CQ4/CP4</f>
        <v>3.0000000000000002E-2</v>
      </c>
    </row>
    <row r="10" spans="1:95" ht="26.25" customHeight="1" x14ac:dyDescent="0.4">
      <c r="A10" s="23">
        <v>6</v>
      </c>
      <c r="B10" s="270" t="s">
        <v>7</v>
      </c>
      <c r="C10" s="388">
        <v>1</v>
      </c>
      <c r="D10" s="440">
        <f t="shared" si="0"/>
        <v>0.349874686716792</v>
      </c>
      <c r="E10" s="388" t="s">
        <v>15</v>
      </c>
      <c r="F10" s="23"/>
      <c r="G10" s="23"/>
      <c r="H10" s="23"/>
      <c r="I10" s="23"/>
      <c r="J10" s="23"/>
      <c r="K10" s="23"/>
      <c r="L10" s="2"/>
      <c r="M10" s="2"/>
      <c r="N10" s="2"/>
      <c r="O10" s="2"/>
      <c r="P10" s="2"/>
      <c r="Q10" s="2"/>
      <c r="R10" s="2"/>
      <c r="S10" s="2"/>
      <c r="T10" s="2"/>
      <c r="U10" s="2"/>
      <c r="V10" s="444"/>
      <c r="W10" s="2"/>
      <c r="X10" s="2"/>
      <c r="Y10" s="2"/>
      <c r="Z10" s="2"/>
      <c r="AA10" s="2"/>
      <c r="AB10" s="2"/>
      <c r="AC10" s="2"/>
      <c r="AD10" s="23"/>
      <c r="AE10" s="23"/>
      <c r="AF10" s="23"/>
      <c r="AG10" s="23"/>
      <c r="AH10" s="23"/>
      <c r="AI10" s="23"/>
      <c r="AJ10" s="23"/>
      <c r="AK10" s="23"/>
      <c r="AL10" s="23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3"/>
      <c r="AX10" s="397"/>
      <c r="AY10" s="23"/>
      <c r="AZ10" s="23"/>
      <c r="BA10" s="23"/>
      <c r="BB10" s="23"/>
      <c r="BC10" s="23"/>
      <c r="BD10" s="23"/>
      <c r="BE10" s="23"/>
      <c r="BF10" s="2"/>
      <c r="BG10" s="2"/>
      <c r="BH10" s="2"/>
      <c r="BI10" s="2"/>
      <c r="BJ10" s="444"/>
      <c r="BK10" s="2"/>
      <c r="BL10" s="2"/>
      <c r="BM10" s="2"/>
      <c r="BN10" s="2"/>
      <c r="BO10" s="103">
        <v>2</v>
      </c>
      <c r="BP10" s="442">
        <f>BO10*BP4/BO4</f>
        <v>0.13999999999999999</v>
      </c>
      <c r="BQ10" s="103" t="s">
        <v>14</v>
      </c>
      <c r="BR10" s="2"/>
      <c r="BS10" s="2"/>
      <c r="BT10" s="2"/>
      <c r="BU10" s="2"/>
      <c r="BV10" s="2"/>
      <c r="BW10" s="2"/>
      <c r="BX10" s="2"/>
      <c r="BY10" s="2"/>
      <c r="BZ10" s="2"/>
      <c r="CA10" s="23"/>
      <c r="CB10" s="2"/>
      <c r="CC10" s="2"/>
      <c r="CD10" s="23"/>
      <c r="CE10" s="23"/>
      <c r="CF10" s="23"/>
      <c r="CG10" s="23"/>
      <c r="CH10" s="2"/>
      <c r="CI10" s="2"/>
      <c r="CJ10" s="2"/>
      <c r="CK10" s="2"/>
      <c r="CL10" s="2"/>
      <c r="CM10" s="2"/>
      <c r="CN10" s="2"/>
      <c r="CO10" s="2"/>
      <c r="CP10" s="2"/>
      <c r="CQ10" s="2"/>
    </row>
    <row r="11" spans="1:95" x14ac:dyDescent="0.4">
      <c r="A11" s="23">
        <v>7</v>
      </c>
      <c r="B11" s="270" t="s">
        <v>8</v>
      </c>
      <c r="C11" s="388">
        <v>1</v>
      </c>
      <c r="D11" s="440">
        <f t="shared" si="0"/>
        <v>0.349874686716792</v>
      </c>
      <c r="E11" s="388" t="s">
        <v>15</v>
      </c>
      <c r="F11" s="23"/>
      <c r="G11" s="23"/>
      <c r="H11" s="23"/>
      <c r="I11" s="23"/>
      <c r="J11" s="23"/>
      <c r="K11" s="23"/>
      <c r="L11" s="2"/>
      <c r="M11" s="2"/>
      <c r="N11" s="2"/>
      <c r="O11" s="2"/>
      <c r="P11" s="2"/>
      <c r="Q11" s="2"/>
      <c r="R11" s="2"/>
      <c r="S11" s="2"/>
      <c r="T11" s="2"/>
      <c r="U11" s="2"/>
      <c r="V11" s="444"/>
      <c r="W11" s="2"/>
      <c r="X11" s="2"/>
      <c r="Y11" s="2"/>
      <c r="Z11" s="2"/>
      <c r="AA11" s="2"/>
      <c r="AB11" s="2"/>
      <c r="AC11" s="2"/>
      <c r="AD11" s="389">
        <v>0.5</v>
      </c>
      <c r="AE11" s="440">
        <f>AE4*AD11/AD4</f>
        <v>3.5037593984962409E-2</v>
      </c>
      <c r="AF11" s="388" t="s">
        <v>15</v>
      </c>
      <c r="AG11" s="23"/>
      <c r="AH11" s="23"/>
      <c r="AI11" s="23"/>
      <c r="AJ11" s="23"/>
      <c r="AK11" s="23"/>
      <c r="AL11" s="23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3"/>
      <c r="AX11" s="397"/>
      <c r="AY11" s="23"/>
      <c r="AZ11" s="23"/>
      <c r="BA11" s="23"/>
      <c r="BB11" s="23"/>
      <c r="BC11" s="23"/>
      <c r="BD11" s="23"/>
      <c r="BE11" s="23"/>
      <c r="BF11" s="2"/>
      <c r="BG11" s="2"/>
      <c r="BH11" s="2"/>
      <c r="BI11" s="2"/>
      <c r="BJ11" s="444"/>
      <c r="BK11" s="2"/>
      <c r="BL11" s="2"/>
      <c r="BM11" s="2"/>
      <c r="BN11" s="2"/>
      <c r="BO11" s="103">
        <v>1</v>
      </c>
      <c r="BP11" s="442">
        <f>BO11*BP4/BO4</f>
        <v>6.9999999999999993E-2</v>
      </c>
      <c r="BQ11" s="103" t="s">
        <v>15</v>
      </c>
      <c r="BR11" s="2"/>
      <c r="BS11" s="2"/>
      <c r="BT11" s="2"/>
      <c r="BU11" s="2"/>
      <c r="BV11" s="2"/>
      <c r="BW11" s="2"/>
      <c r="BX11" s="2"/>
      <c r="BY11" s="2"/>
      <c r="BZ11" s="2"/>
      <c r="CA11" s="23"/>
      <c r="CB11" s="2"/>
      <c r="CC11" s="2"/>
      <c r="CD11" s="23"/>
      <c r="CE11" s="23"/>
      <c r="CF11" s="23"/>
      <c r="CG11" s="23"/>
      <c r="CH11" s="103">
        <v>3.5</v>
      </c>
      <c r="CI11" s="442">
        <f>CH11*CI4/CH4</f>
        <v>0.10547945205479453</v>
      </c>
      <c r="CJ11" s="103" t="s">
        <v>15</v>
      </c>
      <c r="CK11" s="2"/>
      <c r="CL11" s="2"/>
      <c r="CM11" s="2"/>
      <c r="CN11" s="374">
        <v>0.5</v>
      </c>
      <c r="CO11" s="442">
        <f>CN11*CO4/CN4</f>
        <v>0.01</v>
      </c>
      <c r="CP11" s="2"/>
      <c r="CQ11" s="2"/>
    </row>
    <row r="12" spans="1:95" ht="26.25" customHeight="1" x14ac:dyDescent="0.4">
      <c r="A12" s="23">
        <v>8</v>
      </c>
      <c r="B12" s="270" t="s">
        <v>9</v>
      </c>
      <c r="C12" s="388">
        <v>1</v>
      </c>
      <c r="D12" s="440">
        <f t="shared" si="0"/>
        <v>0.349874686716792</v>
      </c>
      <c r="E12" s="388" t="s">
        <v>14</v>
      </c>
      <c r="F12" s="23"/>
      <c r="G12" s="23"/>
      <c r="H12" s="23"/>
      <c r="I12" s="23"/>
      <c r="J12" s="23"/>
      <c r="K12" s="23"/>
      <c r="L12" s="2"/>
      <c r="M12" s="2"/>
      <c r="N12" s="2"/>
      <c r="O12" s="2"/>
      <c r="P12" s="2"/>
      <c r="Q12" s="2"/>
      <c r="R12" s="2"/>
      <c r="S12" s="2"/>
      <c r="T12" s="2"/>
      <c r="U12" s="2"/>
      <c r="V12" s="444"/>
      <c r="W12" s="2"/>
      <c r="X12" s="2"/>
      <c r="Y12" s="2"/>
      <c r="Z12" s="2"/>
      <c r="AA12" s="2"/>
      <c r="AB12" s="2"/>
      <c r="AC12" s="2"/>
      <c r="AD12" s="23"/>
      <c r="AE12" s="23"/>
      <c r="AF12" s="23"/>
      <c r="AG12" s="23"/>
      <c r="AH12" s="23"/>
      <c r="AI12" s="23"/>
      <c r="AJ12" s="23"/>
      <c r="AK12" s="23"/>
      <c r="AL12" s="23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3"/>
      <c r="AX12" s="397"/>
      <c r="AY12" s="23"/>
      <c r="AZ12" s="23"/>
      <c r="BA12" s="23"/>
      <c r="BB12" s="23"/>
      <c r="BC12" s="23"/>
      <c r="BD12" s="23"/>
      <c r="BE12" s="23"/>
      <c r="BF12" s="2"/>
      <c r="BG12" s="2"/>
      <c r="BH12" s="2"/>
      <c r="BI12" s="2"/>
      <c r="BJ12" s="444"/>
      <c r="BK12" s="2"/>
      <c r="BL12" s="2"/>
      <c r="BM12" s="2"/>
      <c r="BN12" s="2"/>
      <c r="BO12" s="103">
        <v>1</v>
      </c>
      <c r="BP12" s="442">
        <f>BO12*BP4/BO4</f>
        <v>6.9999999999999993E-2</v>
      </c>
      <c r="BQ12" s="103" t="s">
        <v>15</v>
      </c>
      <c r="BR12" s="2"/>
      <c r="BS12" s="2"/>
      <c r="BT12" s="2"/>
      <c r="BU12" s="2"/>
      <c r="BV12" s="2"/>
      <c r="BW12" s="2"/>
      <c r="BX12" s="2"/>
      <c r="BY12" s="2"/>
      <c r="BZ12" s="2"/>
      <c r="CA12" s="23"/>
      <c r="CB12" s="2"/>
      <c r="CC12" s="2"/>
      <c r="CD12" s="23"/>
      <c r="CE12" s="23"/>
      <c r="CF12" s="23"/>
      <c r="CG12" s="23"/>
      <c r="CH12" s="2"/>
      <c r="CI12" s="2"/>
      <c r="CJ12" s="2"/>
      <c r="CK12" s="2"/>
      <c r="CL12" s="2"/>
      <c r="CM12" s="2"/>
      <c r="CN12" s="2"/>
      <c r="CO12" s="2"/>
      <c r="CP12" s="2"/>
      <c r="CQ12" s="2"/>
    </row>
    <row r="13" spans="1:95" ht="26.25" customHeight="1" x14ac:dyDescent="0.4">
      <c r="A13" s="23">
        <v>9</v>
      </c>
      <c r="B13" s="270" t="s">
        <v>10</v>
      </c>
      <c r="C13" s="388">
        <v>2</v>
      </c>
      <c r="D13" s="440">
        <f t="shared" si="0"/>
        <v>0.69974937343358401</v>
      </c>
      <c r="E13" s="388" t="s">
        <v>14</v>
      </c>
      <c r="F13" s="23"/>
      <c r="G13" s="23"/>
      <c r="H13" s="23"/>
      <c r="I13" s="23"/>
      <c r="J13" s="23"/>
      <c r="K13" s="23"/>
      <c r="L13" s="2"/>
      <c r="M13" s="2"/>
      <c r="N13" s="2"/>
      <c r="O13" s="2"/>
      <c r="P13" s="2"/>
      <c r="Q13" s="2"/>
      <c r="R13" s="2"/>
      <c r="S13" s="2"/>
      <c r="T13" s="2"/>
      <c r="U13" s="103">
        <v>1</v>
      </c>
      <c r="V13" s="443">
        <f>V4*U13/U4</f>
        <v>7.0126582278481009E-2</v>
      </c>
      <c r="W13" s="103" t="s">
        <v>15</v>
      </c>
      <c r="X13" s="2"/>
      <c r="Y13" s="2"/>
      <c r="Z13" s="2"/>
      <c r="AA13" s="2"/>
      <c r="AB13" s="2"/>
      <c r="AC13" s="2"/>
      <c r="AD13" s="23"/>
      <c r="AE13" s="23"/>
      <c r="AF13" s="23"/>
      <c r="AG13" s="23"/>
      <c r="AH13" s="23"/>
      <c r="AI13" s="23"/>
      <c r="AJ13" s="23"/>
      <c r="AK13" s="23"/>
      <c r="AL13" s="23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3"/>
      <c r="AX13" s="397"/>
      <c r="AY13" s="23"/>
      <c r="AZ13" s="23"/>
      <c r="BA13" s="23"/>
      <c r="BB13" s="23"/>
      <c r="BC13" s="23"/>
      <c r="BD13" s="23"/>
      <c r="BE13" s="23"/>
      <c r="BF13" s="2"/>
      <c r="BG13" s="2"/>
      <c r="BH13" s="2"/>
      <c r="BI13" s="2"/>
      <c r="BJ13" s="444"/>
      <c r="BK13" s="2"/>
      <c r="BL13" s="2"/>
      <c r="BM13" s="2"/>
      <c r="BN13" s="2"/>
      <c r="BO13" s="103">
        <v>1</v>
      </c>
      <c r="BP13" s="442">
        <f>BO13*BP4/BO4</f>
        <v>6.9999999999999993E-2</v>
      </c>
      <c r="BQ13" s="103" t="s">
        <v>15</v>
      </c>
      <c r="BR13" s="2"/>
      <c r="BS13" s="2"/>
      <c r="BT13" s="2"/>
      <c r="BU13" s="2"/>
      <c r="BV13" s="2"/>
      <c r="BW13" s="2"/>
      <c r="BX13" s="2"/>
      <c r="BY13" s="2"/>
      <c r="BZ13" s="2"/>
      <c r="CA13" s="23"/>
      <c r="CB13" s="2"/>
      <c r="CC13" s="2"/>
      <c r="CD13" s="23"/>
      <c r="CE13" s="23"/>
      <c r="CF13" s="23"/>
      <c r="CG13" s="23"/>
      <c r="CH13" s="2"/>
      <c r="CI13" s="2"/>
      <c r="CJ13" s="2"/>
      <c r="CK13" s="2"/>
      <c r="CL13" s="2"/>
      <c r="CM13" s="2"/>
      <c r="CN13" s="2"/>
      <c r="CO13" s="2"/>
      <c r="CP13" s="2"/>
      <c r="CQ13" s="2"/>
    </row>
    <row r="14" spans="1:95" ht="26.25" customHeight="1" x14ac:dyDescent="0.4">
      <c r="A14" s="23">
        <v>10</v>
      </c>
      <c r="B14" s="270" t="s">
        <v>11</v>
      </c>
      <c r="C14" s="388">
        <v>1</v>
      </c>
      <c r="D14" s="440">
        <f t="shared" si="0"/>
        <v>0.349874686716792</v>
      </c>
      <c r="E14" s="388" t="s">
        <v>14</v>
      </c>
      <c r="F14" s="23"/>
      <c r="G14" s="23"/>
      <c r="H14" s="23"/>
      <c r="I14" s="23"/>
      <c r="J14" s="23"/>
      <c r="K14" s="23"/>
      <c r="L14" s="2"/>
      <c r="M14" s="2"/>
      <c r="N14" s="2"/>
      <c r="O14" s="2"/>
      <c r="P14" s="2"/>
      <c r="Q14" s="2"/>
      <c r="R14" s="2"/>
      <c r="S14" s="2"/>
      <c r="T14" s="2"/>
      <c r="U14" s="2"/>
      <c r="V14" s="444"/>
      <c r="W14" s="2"/>
      <c r="X14" s="2"/>
      <c r="Y14" s="2"/>
      <c r="Z14" s="2"/>
      <c r="AA14" s="2"/>
      <c r="AB14" s="2"/>
      <c r="AC14" s="2"/>
      <c r="AD14" s="23"/>
      <c r="AE14" s="23"/>
      <c r="AF14" s="23"/>
      <c r="AG14" s="23"/>
      <c r="AH14" s="23"/>
      <c r="AI14" s="23"/>
      <c r="AJ14" s="23"/>
      <c r="AK14" s="23"/>
      <c r="AL14" s="23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3"/>
      <c r="AX14" s="397"/>
      <c r="AY14" s="23"/>
      <c r="AZ14" s="23"/>
      <c r="BA14" s="23"/>
      <c r="BB14" s="23"/>
      <c r="BC14" s="23"/>
      <c r="BD14" s="23"/>
      <c r="BE14" s="23"/>
      <c r="BF14" s="2"/>
      <c r="BG14" s="2"/>
      <c r="BH14" s="2"/>
      <c r="BI14" s="2"/>
      <c r="BJ14" s="444"/>
      <c r="BK14" s="2"/>
      <c r="BL14" s="2"/>
      <c r="BM14" s="2"/>
      <c r="BN14" s="2"/>
      <c r="BO14" s="103">
        <v>1</v>
      </c>
      <c r="BP14" s="442">
        <f>BO14*BP4/BO4</f>
        <v>6.9999999999999993E-2</v>
      </c>
      <c r="BQ14" s="103" t="s">
        <v>15</v>
      </c>
      <c r="BR14" s="2"/>
      <c r="BS14" s="2"/>
      <c r="BT14" s="2"/>
      <c r="BU14" s="2"/>
      <c r="BV14" s="2"/>
      <c r="BW14" s="2"/>
      <c r="BX14" s="2"/>
      <c r="BY14" s="2"/>
      <c r="BZ14" s="2"/>
      <c r="CA14" s="23"/>
      <c r="CB14" s="2"/>
      <c r="CC14" s="2"/>
      <c r="CD14" s="23"/>
      <c r="CE14" s="23"/>
      <c r="CF14" s="23"/>
      <c r="CG14" s="23"/>
      <c r="CH14" s="2"/>
      <c r="CI14" s="2"/>
      <c r="CJ14" s="2"/>
      <c r="CK14" s="2"/>
      <c r="CL14" s="2"/>
      <c r="CM14" s="2"/>
      <c r="CN14" s="2"/>
      <c r="CO14" s="2"/>
      <c r="CP14" s="2"/>
      <c r="CQ14" s="2"/>
    </row>
    <row r="15" spans="1:95" ht="26.25" customHeight="1" x14ac:dyDescent="0.4">
      <c r="A15" s="23">
        <v>11</v>
      </c>
      <c r="B15" s="270" t="s">
        <v>29</v>
      </c>
      <c r="C15" s="388">
        <v>2</v>
      </c>
      <c r="D15" s="440">
        <f t="shared" si="0"/>
        <v>0.69974937343358401</v>
      </c>
      <c r="E15" s="388" t="s">
        <v>14</v>
      </c>
      <c r="F15" s="23"/>
      <c r="G15" s="23"/>
      <c r="H15" s="23"/>
      <c r="I15" s="23"/>
      <c r="J15" s="23"/>
      <c r="K15" s="23"/>
      <c r="L15" s="2"/>
      <c r="M15" s="2"/>
      <c r="N15" s="2"/>
      <c r="O15" s="2"/>
      <c r="P15" s="2"/>
      <c r="Q15" s="2"/>
      <c r="R15" s="2"/>
      <c r="S15" s="2"/>
      <c r="T15" s="2"/>
      <c r="U15" s="2"/>
      <c r="V15" s="444"/>
      <c r="W15" s="2"/>
      <c r="X15" s="2"/>
      <c r="Y15" s="2"/>
      <c r="Z15" s="2"/>
      <c r="AA15" s="2"/>
      <c r="AB15" s="2"/>
      <c r="AC15" s="2"/>
      <c r="AD15" s="388">
        <v>1.5</v>
      </c>
      <c r="AE15" s="440">
        <f>AE4*AD15/AD4</f>
        <v>0.10511278195488723</v>
      </c>
      <c r="AF15" s="388" t="s">
        <v>15</v>
      </c>
      <c r="AG15" s="23"/>
      <c r="AH15" s="23"/>
      <c r="AI15" s="23"/>
      <c r="AJ15" s="23"/>
      <c r="AK15" s="23"/>
      <c r="AL15" s="23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3"/>
      <c r="AX15" s="397"/>
      <c r="AY15" s="23"/>
      <c r="AZ15" s="23"/>
      <c r="BA15" s="23"/>
      <c r="BB15" s="23"/>
      <c r="BC15" s="23"/>
      <c r="BD15" s="23"/>
      <c r="BE15" s="23"/>
      <c r="BF15" s="2"/>
      <c r="BG15" s="2"/>
      <c r="BH15" s="2"/>
      <c r="BI15" s="2"/>
      <c r="BJ15" s="444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103">
        <v>3.5</v>
      </c>
      <c r="BZ15" s="443">
        <f>BY15*BZ4/BY4</f>
        <v>0.10464646464646464</v>
      </c>
      <c r="CA15" s="388" t="s">
        <v>15</v>
      </c>
      <c r="CB15" s="2"/>
      <c r="CC15" s="2"/>
      <c r="CD15" s="23"/>
      <c r="CE15" s="18">
        <v>0.5</v>
      </c>
      <c r="CF15" s="438">
        <f>CE15*CF4/CE4</f>
        <v>0.02</v>
      </c>
      <c r="CG15" s="23"/>
      <c r="CH15" s="2"/>
      <c r="CI15" s="2"/>
      <c r="CJ15" s="2"/>
      <c r="CK15" s="2"/>
      <c r="CL15" s="2"/>
      <c r="CM15" s="2"/>
      <c r="CN15" s="2"/>
      <c r="CO15" s="2"/>
      <c r="CP15" s="2"/>
      <c r="CQ15" s="2"/>
    </row>
    <row r="16" spans="1:95" x14ac:dyDescent="0.4">
      <c r="A16" s="595" t="s">
        <v>30</v>
      </c>
      <c r="B16" s="595"/>
      <c r="C16" s="23"/>
      <c r="D16" s="397"/>
      <c r="E16" s="23"/>
      <c r="F16" s="23"/>
      <c r="G16" s="23"/>
      <c r="H16" s="23"/>
      <c r="I16" s="23"/>
      <c r="J16" s="23"/>
      <c r="K16" s="23"/>
      <c r="L16" s="2"/>
      <c r="M16" s="2"/>
      <c r="N16" s="2"/>
      <c r="O16" s="2"/>
      <c r="P16" s="2"/>
      <c r="Q16" s="2"/>
      <c r="R16" s="2"/>
      <c r="S16" s="2"/>
      <c r="T16" s="2"/>
      <c r="U16" s="2"/>
      <c r="V16" s="444"/>
      <c r="W16" s="2"/>
      <c r="X16" s="2"/>
      <c r="Y16" s="2"/>
      <c r="Z16" s="2"/>
      <c r="AA16" s="2"/>
      <c r="AB16" s="2"/>
      <c r="AC16" s="2"/>
      <c r="AD16" s="23"/>
      <c r="AE16" s="23"/>
      <c r="AF16" s="23"/>
      <c r="AG16" s="23"/>
      <c r="AH16" s="23"/>
      <c r="AI16" s="23"/>
      <c r="AJ16" s="23"/>
      <c r="AK16" s="23"/>
      <c r="AL16" s="23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3"/>
      <c r="AX16" s="397"/>
      <c r="AY16" s="23"/>
      <c r="AZ16" s="23"/>
      <c r="BA16" s="23"/>
      <c r="BB16" s="23"/>
      <c r="BC16" s="23"/>
      <c r="BD16" s="23"/>
      <c r="BE16" s="23"/>
      <c r="BF16" s="2"/>
      <c r="BG16" s="2"/>
      <c r="BH16" s="2"/>
      <c r="BI16" s="2"/>
      <c r="BJ16" s="444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3"/>
      <c r="CB16" s="2"/>
      <c r="CC16" s="2"/>
      <c r="CD16" s="23"/>
      <c r="CE16" s="23"/>
      <c r="CF16" s="23"/>
      <c r="CG16" s="23"/>
      <c r="CH16" s="2"/>
      <c r="CI16" s="2"/>
      <c r="CJ16" s="2"/>
      <c r="CK16" s="2"/>
      <c r="CL16" s="2"/>
      <c r="CM16" s="2"/>
      <c r="CN16" s="2"/>
      <c r="CO16" s="2"/>
      <c r="CP16" s="2"/>
      <c r="CQ16" s="2"/>
    </row>
    <row r="17" spans="1:95" ht="26.25" customHeight="1" x14ac:dyDescent="0.4">
      <c r="A17" s="23">
        <v>1</v>
      </c>
      <c r="B17" s="270" t="s">
        <v>19</v>
      </c>
      <c r="C17" s="388">
        <v>1</v>
      </c>
      <c r="D17" s="440">
        <f>D4*C17/C4</f>
        <v>0.349874686716792</v>
      </c>
      <c r="E17" s="388" t="s">
        <v>15</v>
      </c>
      <c r="F17" s="23"/>
      <c r="G17" s="23"/>
      <c r="H17" s="23"/>
      <c r="I17" s="23"/>
      <c r="J17" s="23"/>
      <c r="K17" s="23"/>
      <c r="L17" s="2"/>
      <c r="M17" s="2"/>
      <c r="N17" s="2"/>
      <c r="O17" s="2"/>
      <c r="P17" s="2"/>
      <c r="Q17" s="2"/>
      <c r="R17" s="2"/>
      <c r="S17" s="2"/>
      <c r="T17" s="2"/>
      <c r="U17" s="2"/>
      <c r="V17" s="444"/>
      <c r="W17" s="2"/>
      <c r="X17" s="2"/>
      <c r="Y17" s="2"/>
      <c r="Z17" s="2"/>
      <c r="AA17" s="2"/>
      <c r="AB17" s="2"/>
      <c r="AC17" s="2"/>
      <c r="AD17" s="23"/>
      <c r="AE17" s="23"/>
      <c r="AF17" s="23"/>
      <c r="AG17" s="23"/>
      <c r="AH17" s="23"/>
      <c r="AI17" s="23"/>
      <c r="AJ17" s="23"/>
      <c r="AK17" s="23"/>
      <c r="AL17" s="23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3"/>
      <c r="AX17" s="397"/>
      <c r="AY17" s="23"/>
      <c r="AZ17" s="23"/>
      <c r="BA17" s="23"/>
      <c r="BB17" s="23"/>
      <c r="BC17" s="23"/>
      <c r="BD17" s="23"/>
      <c r="BE17" s="23"/>
      <c r="BF17" s="103">
        <v>6</v>
      </c>
      <c r="BG17" s="442">
        <f>BF17*BG4/BF4</f>
        <v>0.24000000000000002</v>
      </c>
      <c r="BH17" s="103" t="s">
        <v>15</v>
      </c>
      <c r="BI17" s="2"/>
      <c r="BJ17" s="444"/>
      <c r="BK17" s="2"/>
      <c r="BL17" s="374">
        <v>2</v>
      </c>
      <c r="BM17" s="442">
        <f>BL17*BM4/BL4</f>
        <v>0.08</v>
      </c>
      <c r="BN17" s="2"/>
      <c r="BO17" s="103">
        <v>1</v>
      </c>
      <c r="BP17" s="442">
        <f>BO17*BP4/BO4</f>
        <v>6.9999999999999993E-2</v>
      </c>
      <c r="BQ17" s="103" t="s">
        <v>15</v>
      </c>
      <c r="BR17" s="2"/>
      <c r="BS17" s="2"/>
      <c r="BT17" s="2"/>
      <c r="BU17" s="2"/>
      <c r="BV17" s="2"/>
      <c r="BW17" s="2"/>
      <c r="BX17" s="2"/>
      <c r="BY17" s="103">
        <v>3</v>
      </c>
      <c r="BZ17" s="442">
        <f>BY17*BZ4/BY4</f>
        <v>8.9696969696969692E-2</v>
      </c>
      <c r="CA17" s="388" t="s">
        <v>15</v>
      </c>
      <c r="CB17" s="2"/>
      <c r="CC17" s="2"/>
      <c r="CD17" s="23"/>
      <c r="CE17" s="23"/>
      <c r="CF17" s="23"/>
      <c r="CG17" s="23"/>
      <c r="CH17" s="2"/>
      <c r="CI17" s="2"/>
      <c r="CJ17" s="2"/>
      <c r="CK17" s="2"/>
      <c r="CL17" s="2"/>
      <c r="CM17" s="2"/>
      <c r="CN17" s="2"/>
      <c r="CO17" s="2"/>
      <c r="CP17" s="2"/>
      <c r="CQ17" s="2"/>
    </row>
    <row r="18" spans="1:95" ht="26.25" customHeight="1" x14ac:dyDescent="0.4">
      <c r="A18" s="23">
        <v>2</v>
      </c>
      <c r="B18" s="270" t="s">
        <v>31</v>
      </c>
      <c r="C18" s="390"/>
      <c r="D18" s="451"/>
      <c r="E18" s="390"/>
      <c r="F18" s="344">
        <v>2</v>
      </c>
      <c r="G18" s="440">
        <f>G4*F18/F4</f>
        <v>0.7</v>
      </c>
      <c r="H18" s="344" t="s">
        <v>16</v>
      </c>
      <c r="I18" s="23"/>
      <c r="J18" s="23"/>
      <c r="K18" s="23"/>
      <c r="L18" s="2"/>
      <c r="M18" s="2"/>
      <c r="N18" s="2"/>
      <c r="O18" s="2"/>
      <c r="P18" s="2"/>
      <c r="Q18" s="2"/>
      <c r="R18" s="2"/>
      <c r="S18" s="2"/>
      <c r="T18" s="2"/>
      <c r="U18" s="2"/>
      <c r="V18" s="444"/>
      <c r="W18" s="2"/>
      <c r="X18" s="2"/>
      <c r="Y18" s="2"/>
      <c r="Z18" s="2"/>
      <c r="AA18" s="2"/>
      <c r="AB18" s="2"/>
      <c r="AC18" s="2"/>
      <c r="AD18" s="23"/>
      <c r="AE18" s="23"/>
      <c r="AF18" s="23"/>
      <c r="AG18" s="23"/>
      <c r="AH18" s="23"/>
      <c r="AI18" s="23"/>
      <c r="AJ18" s="23"/>
      <c r="AK18" s="23"/>
      <c r="AL18" s="23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3"/>
      <c r="AX18" s="397"/>
      <c r="AY18" s="23"/>
      <c r="AZ18" s="23"/>
      <c r="BA18" s="23"/>
      <c r="BB18" s="23"/>
      <c r="BC18" s="23"/>
      <c r="BD18" s="23"/>
      <c r="BE18" s="23"/>
      <c r="BF18" s="2"/>
      <c r="BG18" s="2"/>
      <c r="BH18" s="2"/>
      <c r="BI18" s="104">
        <v>8</v>
      </c>
      <c r="BJ18" s="443">
        <f>BI18*BJ4/BI4</f>
        <v>0.32</v>
      </c>
      <c r="BK18" s="104" t="s">
        <v>16</v>
      </c>
      <c r="BL18" s="374">
        <v>2</v>
      </c>
      <c r="BM18" s="442">
        <f>BL18*BM4/BL4</f>
        <v>0.08</v>
      </c>
      <c r="BN18" s="2"/>
      <c r="BO18" s="391"/>
      <c r="BP18" s="391"/>
      <c r="BQ18" s="391"/>
      <c r="BR18" s="104">
        <v>3</v>
      </c>
      <c r="BS18" s="442">
        <f>BR18*BS4/BR4</f>
        <v>0.21</v>
      </c>
      <c r="BT18" s="104" t="s">
        <v>16</v>
      </c>
      <c r="BU18" s="2"/>
      <c r="BV18" s="2"/>
      <c r="BW18" s="2"/>
      <c r="BX18" s="2"/>
      <c r="BY18" s="103">
        <v>2</v>
      </c>
      <c r="BZ18" s="442">
        <f>BY18*BZ4/BY4</f>
        <v>5.9797979797979794E-2</v>
      </c>
      <c r="CA18" s="388" t="s">
        <v>15</v>
      </c>
      <c r="CB18" s="2"/>
      <c r="CC18" s="2"/>
      <c r="CD18" s="23"/>
      <c r="CE18" s="23"/>
      <c r="CF18" s="23"/>
      <c r="CG18" s="23"/>
      <c r="CH18" s="2"/>
      <c r="CI18" s="2"/>
      <c r="CJ18" s="2"/>
      <c r="CK18" s="2"/>
      <c r="CL18" s="2"/>
      <c r="CM18" s="2"/>
      <c r="CN18" s="2"/>
      <c r="CO18" s="2"/>
      <c r="CP18" s="2"/>
      <c r="CQ18" s="2"/>
    </row>
    <row r="19" spans="1:95" ht="26.25" customHeight="1" x14ac:dyDescent="0.4">
      <c r="A19" s="23">
        <v>3</v>
      </c>
      <c r="B19" s="270" t="s">
        <v>32</v>
      </c>
      <c r="C19" s="388">
        <v>1.9</v>
      </c>
      <c r="D19" s="440">
        <f t="shared" ref="D19:D24" si="1">D4*C19/C4</f>
        <v>0.66476190476190478</v>
      </c>
      <c r="E19" s="388" t="s">
        <v>15</v>
      </c>
      <c r="F19" s="23"/>
      <c r="G19" s="397"/>
      <c r="H19" s="23"/>
      <c r="I19" s="18">
        <v>0.1</v>
      </c>
      <c r="J19" s="438">
        <f>J4*I19/I4</f>
        <v>3.5454545454545461E-2</v>
      </c>
      <c r="K19" s="23"/>
      <c r="L19" s="2"/>
      <c r="M19" s="2"/>
      <c r="N19" s="2"/>
      <c r="O19" s="2"/>
      <c r="P19" s="2"/>
      <c r="Q19" s="2"/>
      <c r="R19" s="2"/>
      <c r="S19" s="2"/>
      <c r="T19" s="2"/>
      <c r="U19" s="2"/>
      <c r="V19" s="444"/>
      <c r="W19" s="2"/>
      <c r="X19" s="2"/>
      <c r="Y19" s="2"/>
      <c r="Z19" s="2"/>
      <c r="AA19" s="2"/>
      <c r="AB19" s="2"/>
      <c r="AC19" s="2"/>
      <c r="AD19" s="23"/>
      <c r="AE19" s="23"/>
      <c r="AF19" s="23"/>
      <c r="AG19" s="23"/>
      <c r="AH19" s="23"/>
      <c r="AI19" s="23"/>
      <c r="AJ19" s="23"/>
      <c r="AK19" s="23"/>
      <c r="AL19" s="23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3"/>
      <c r="AX19" s="397"/>
      <c r="AY19" s="23"/>
      <c r="AZ19" s="23"/>
      <c r="BA19" s="23"/>
      <c r="BB19" s="23"/>
      <c r="BC19" s="23"/>
      <c r="BD19" s="23"/>
      <c r="BE19" s="23"/>
      <c r="BF19" s="2"/>
      <c r="BG19" s="2"/>
      <c r="BH19" s="2"/>
      <c r="BI19" s="2"/>
      <c r="BJ19" s="444"/>
      <c r="BK19" s="2"/>
      <c r="BL19" s="2"/>
      <c r="BM19" s="2"/>
      <c r="BN19" s="2"/>
      <c r="BO19" s="103">
        <v>1</v>
      </c>
      <c r="BP19" s="442">
        <f>BO19*BP4/BO4</f>
        <v>6.9999999999999993E-2</v>
      </c>
      <c r="BQ19" s="103" t="s">
        <v>15</v>
      </c>
      <c r="BR19" s="2"/>
      <c r="BS19" s="2"/>
      <c r="BT19" s="2"/>
      <c r="BU19" s="2"/>
      <c r="BV19" s="2"/>
      <c r="BW19" s="2"/>
      <c r="BX19" s="2"/>
      <c r="BY19" s="2"/>
      <c r="BZ19" s="2"/>
      <c r="CA19" s="23"/>
      <c r="CB19" s="2"/>
      <c r="CC19" s="2"/>
      <c r="CD19" s="23"/>
      <c r="CE19" s="23"/>
      <c r="CF19" s="23"/>
      <c r="CG19" s="23"/>
      <c r="CH19" s="2"/>
      <c r="CI19" s="2"/>
      <c r="CJ19" s="2"/>
      <c r="CK19" s="2"/>
      <c r="CL19" s="2"/>
      <c r="CM19" s="2"/>
      <c r="CN19" s="2"/>
      <c r="CO19" s="2"/>
      <c r="CP19" s="2"/>
      <c r="CQ19" s="2"/>
    </row>
    <row r="20" spans="1:95" ht="26.25" customHeight="1" x14ac:dyDescent="0.4">
      <c r="A20" s="23">
        <v>4</v>
      </c>
      <c r="B20" s="270" t="s">
        <v>33</v>
      </c>
      <c r="C20" s="388">
        <v>2</v>
      </c>
      <c r="D20" s="440">
        <f t="shared" si="1"/>
        <v>0.69974937343358401</v>
      </c>
      <c r="E20" s="388" t="s">
        <v>14</v>
      </c>
      <c r="F20" s="23"/>
      <c r="G20" s="397"/>
      <c r="H20" s="23"/>
      <c r="I20" s="23"/>
      <c r="J20" s="23"/>
      <c r="K20" s="23"/>
      <c r="L20" s="2"/>
      <c r="M20" s="2"/>
      <c r="N20" s="2"/>
      <c r="O20" s="2"/>
      <c r="P20" s="2"/>
      <c r="Q20" s="2"/>
      <c r="R20" s="2"/>
      <c r="S20" s="2"/>
      <c r="T20" s="2"/>
      <c r="U20" s="2"/>
      <c r="V20" s="444"/>
      <c r="W20" s="2"/>
      <c r="X20" s="2"/>
      <c r="Y20" s="2"/>
      <c r="Z20" s="2"/>
      <c r="AA20" s="2"/>
      <c r="AB20" s="2"/>
      <c r="AC20" s="2"/>
      <c r="AD20" s="23"/>
      <c r="AE20" s="23"/>
      <c r="AF20" s="23"/>
      <c r="AG20" s="23"/>
      <c r="AH20" s="23"/>
      <c r="AI20" s="23"/>
      <c r="AJ20" s="23"/>
      <c r="AK20" s="23"/>
      <c r="AL20" s="23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3"/>
      <c r="AX20" s="397"/>
      <c r="AY20" s="23"/>
      <c r="AZ20" s="23"/>
      <c r="BA20" s="23"/>
      <c r="BB20" s="23"/>
      <c r="BC20" s="23"/>
      <c r="BD20" s="23"/>
      <c r="BE20" s="23"/>
      <c r="BF20" s="2"/>
      <c r="BG20" s="2"/>
      <c r="BH20" s="2"/>
      <c r="BI20" s="2"/>
      <c r="BJ20" s="444"/>
      <c r="BK20" s="2"/>
      <c r="BL20" s="2"/>
      <c r="BM20" s="2"/>
      <c r="BN20" s="2"/>
      <c r="BO20" s="103">
        <v>1</v>
      </c>
      <c r="BP20" s="442">
        <f>BO20*BP4/BO4</f>
        <v>6.9999999999999993E-2</v>
      </c>
      <c r="BQ20" s="103" t="s">
        <v>15</v>
      </c>
      <c r="BR20" s="2"/>
      <c r="BS20" s="2"/>
      <c r="BT20" s="2"/>
      <c r="BU20" s="2"/>
      <c r="BV20" s="2"/>
      <c r="BW20" s="2"/>
      <c r="BX20" s="2"/>
      <c r="BY20" s="2"/>
      <c r="BZ20" s="2"/>
      <c r="CA20" s="23"/>
      <c r="CB20" s="2"/>
      <c r="CC20" s="2"/>
      <c r="CD20" s="23"/>
      <c r="CE20" s="23"/>
      <c r="CF20" s="23"/>
      <c r="CG20" s="23"/>
      <c r="CH20" s="2"/>
      <c r="CI20" s="2"/>
      <c r="CJ20" s="2"/>
      <c r="CK20" s="2"/>
      <c r="CL20" s="2"/>
      <c r="CM20" s="2"/>
      <c r="CN20" s="2"/>
      <c r="CO20" s="2"/>
      <c r="CP20" s="2"/>
      <c r="CQ20" s="2"/>
    </row>
    <row r="21" spans="1:95" x14ac:dyDescent="0.4">
      <c r="A21" s="23">
        <v>5</v>
      </c>
      <c r="B21" s="270" t="s">
        <v>34</v>
      </c>
      <c r="C21" s="388">
        <v>2</v>
      </c>
      <c r="D21" s="440">
        <f t="shared" si="1"/>
        <v>0.69974937343358401</v>
      </c>
      <c r="E21" s="388" t="s">
        <v>14</v>
      </c>
      <c r="F21" s="23"/>
      <c r="G21" s="397"/>
      <c r="H21" s="23"/>
      <c r="I21" s="23"/>
      <c r="J21" s="23"/>
      <c r="K21" s="23"/>
      <c r="L21" s="2"/>
      <c r="M21" s="2"/>
      <c r="N21" s="2"/>
      <c r="O21" s="2"/>
      <c r="P21" s="2"/>
      <c r="Q21" s="2"/>
      <c r="R21" s="2"/>
      <c r="S21" s="2"/>
      <c r="T21" s="2"/>
      <c r="U21" s="103">
        <v>1.5</v>
      </c>
      <c r="V21" s="443">
        <f>V4*U21/U4</f>
        <v>0.10518987341772153</v>
      </c>
      <c r="W21" s="103" t="s">
        <v>15</v>
      </c>
      <c r="X21" s="2"/>
      <c r="Y21" s="2"/>
      <c r="Z21" s="2"/>
      <c r="AA21" s="374">
        <v>0.5</v>
      </c>
      <c r="AB21" s="442">
        <f>AB4*AA21/AA4</f>
        <v>0.03</v>
      </c>
      <c r="AC21" s="2"/>
      <c r="AD21" s="388">
        <v>2</v>
      </c>
      <c r="AE21" s="438">
        <f>AE4*AD21/AD4</f>
        <v>0.14015037593984964</v>
      </c>
      <c r="AF21" s="388" t="s">
        <v>15</v>
      </c>
      <c r="AG21" s="23"/>
      <c r="AH21" s="23"/>
      <c r="AI21" s="23"/>
      <c r="AJ21" s="23"/>
      <c r="AK21" s="23"/>
      <c r="AL21" s="23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388">
        <v>1</v>
      </c>
      <c r="AX21" s="440">
        <f>AW21*AX4/AW4</f>
        <v>0.04</v>
      </c>
      <c r="AY21" s="388" t="s">
        <v>15</v>
      </c>
      <c r="AZ21" s="23"/>
      <c r="BA21" s="23"/>
      <c r="BB21" s="23"/>
      <c r="BC21" s="23"/>
      <c r="BD21" s="23"/>
      <c r="BE21" s="23"/>
      <c r="BF21" s="2"/>
      <c r="BG21" s="2"/>
      <c r="BH21" s="2"/>
      <c r="BI21" s="2"/>
      <c r="BJ21" s="444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3"/>
      <c r="CB21" s="2"/>
      <c r="CC21" s="2"/>
      <c r="CD21" s="23"/>
      <c r="CE21" s="23"/>
      <c r="CF21" s="23"/>
      <c r="CG21" s="23"/>
      <c r="CH21" s="103">
        <v>4</v>
      </c>
      <c r="CI21" s="442">
        <f>CH21*CI4/CH4</f>
        <v>0.12054794520547946</v>
      </c>
      <c r="CJ21" s="103" t="s">
        <v>15</v>
      </c>
      <c r="CK21" s="2"/>
      <c r="CL21" s="2"/>
      <c r="CM21" s="2"/>
      <c r="CN21" s="2"/>
      <c r="CO21" s="2"/>
      <c r="CP21" s="2"/>
      <c r="CQ21" s="2"/>
    </row>
    <row r="22" spans="1:95" ht="26.25" customHeight="1" x14ac:dyDescent="0.4">
      <c r="A22" s="23">
        <v>6</v>
      </c>
      <c r="B22" s="270" t="s">
        <v>35</v>
      </c>
      <c r="C22" s="388">
        <v>4</v>
      </c>
      <c r="D22" s="440">
        <f t="shared" si="1"/>
        <v>1.399498746867168</v>
      </c>
      <c r="E22" s="388" t="s">
        <v>14</v>
      </c>
      <c r="F22" s="23"/>
      <c r="G22" s="397"/>
      <c r="H22" s="23"/>
      <c r="I22" s="23"/>
      <c r="J22" s="23"/>
      <c r="K22" s="23"/>
      <c r="L22" s="2"/>
      <c r="M22" s="2"/>
      <c r="N22" s="2"/>
      <c r="O22" s="2"/>
      <c r="P22" s="2"/>
      <c r="Q22" s="2"/>
      <c r="R22" s="2"/>
      <c r="S22" s="2"/>
      <c r="T22" s="2"/>
      <c r="U22" s="103">
        <v>2</v>
      </c>
      <c r="V22" s="443">
        <f>V4*U22/U4</f>
        <v>0.14025316455696202</v>
      </c>
      <c r="W22" s="103" t="s">
        <v>14</v>
      </c>
      <c r="X22" s="2"/>
      <c r="Y22" s="2"/>
      <c r="Z22" s="2"/>
      <c r="AA22" s="2"/>
      <c r="AB22" s="2"/>
      <c r="AC22" s="2"/>
      <c r="AD22" s="388">
        <v>1</v>
      </c>
      <c r="AE22" s="438">
        <f>AE4*AD22/AD4</f>
        <v>7.0075187969924818E-2</v>
      </c>
      <c r="AF22" s="388" t="s">
        <v>15</v>
      </c>
      <c r="AG22" s="23"/>
      <c r="AH22" s="23"/>
      <c r="AI22" s="23"/>
      <c r="AJ22" s="23"/>
      <c r="AK22" s="23"/>
      <c r="AL22" s="23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3"/>
      <c r="AX22" s="397"/>
      <c r="AY22" s="23"/>
      <c r="AZ22" s="23"/>
      <c r="BA22" s="23"/>
      <c r="BB22" s="23"/>
      <c r="BC22" s="23"/>
      <c r="BD22" s="23"/>
      <c r="BE22" s="23"/>
      <c r="BF22" s="103">
        <v>3</v>
      </c>
      <c r="BG22" s="442">
        <f>BF22*BG4/BF4</f>
        <v>0.12000000000000001</v>
      </c>
      <c r="BH22" s="103" t="s">
        <v>15</v>
      </c>
      <c r="BI22" s="2"/>
      <c r="BJ22" s="444"/>
      <c r="BK22" s="2"/>
      <c r="BL22" s="2"/>
      <c r="BM22" s="2"/>
      <c r="BN22" s="2"/>
      <c r="BO22" s="103">
        <v>0.5</v>
      </c>
      <c r="BP22" s="442">
        <f>BO22*BP4/BO4</f>
        <v>3.4999999999999996E-2</v>
      </c>
      <c r="BQ22" s="103" t="s">
        <v>15</v>
      </c>
      <c r="BR22" s="2"/>
      <c r="BS22" s="2"/>
      <c r="BT22" s="2"/>
      <c r="BU22" s="2"/>
      <c r="BV22" s="2"/>
      <c r="BW22" s="394">
        <v>0.5</v>
      </c>
      <c r="BX22" s="442">
        <f>BW22*BX4/BW4</f>
        <v>3.5000000000000003E-2</v>
      </c>
      <c r="BY22" s="2"/>
      <c r="BZ22" s="2"/>
      <c r="CA22" s="23"/>
      <c r="CB22" s="2"/>
      <c r="CC22" s="2"/>
      <c r="CD22" s="23"/>
      <c r="CE22" s="23"/>
      <c r="CF22" s="23"/>
      <c r="CG22" s="23"/>
      <c r="CH22" s="2"/>
      <c r="CI22" s="2"/>
      <c r="CJ22" s="2"/>
      <c r="CK22" s="2"/>
      <c r="CL22" s="2"/>
      <c r="CM22" s="2"/>
      <c r="CN22" s="2"/>
      <c r="CO22" s="2"/>
      <c r="CP22" s="2"/>
      <c r="CQ22" s="2"/>
    </row>
    <row r="23" spans="1:95" ht="26.25" customHeight="1" x14ac:dyDescent="0.4">
      <c r="A23" s="23">
        <v>7</v>
      </c>
      <c r="B23" s="270" t="s">
        <v>36</v>
      </c>
      <c r="C23" s="388">
        <v>4</v>
      </c>
      <c r="D23" s="440">
        <f t="shared" si="1"/>
        <v>1.399498746867168</v>
      </c>
      <c r="E23" s="388" t="s">
        <v>14</v>
      </c>
      <c r="F23" s="23"/>
      <c r="G23" s="397"/>
      <c r="H23" s="23"/>
      <c r="I23" s="23"/>
      <c r="J23" s="23"/>
      <c r="K23" s="23"/>
      <c r="L23" s="2"/>
      <c r="M23" s="2"/>
      <c r="N23" s="2"/>
      <c r="O23" s="2"/>
      <c r="P23" s="2"/>
      <c r="Q23" s="2"/>
      <c r="R23" s="2"/>
      <c r="S23" s="2"/>
      <c r="T23" s="2"/>
      <c r="U23" s="103">
        <v>2</v>
      </c>
      <c r="V23" s="443">
        <f>V4*U23/U4</f>
        <v>0.14025316455696202</v>
      </c>
      <c r="W23" s="103" t="s">
        <v>15</v>
      </c>
      <c r="X23" s="2"/>
      <c r="Y23" s="2"/>
      <c r="Z23" s="2"/>
      <c r="AA23" s="2"/>
      <c r="AB23" s="2"/>
      <c r="AC23" s="2"/>
      <c r="AD23" s="23"/>
      <c r="AE23" s="23"/>
      <c r="AF23" s="23"/>
      <c r="AG23" s="23"/>
      <c r="AH23" s="23"/>
      <c r="AI23" s="23"/>
      <c r="AJ23" s="23"/>
      <c r="AK23" s="23"/>
      <c r="AL23" s="23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3"/>
      <c r="AX23" s="397"/>
      <c r="AY23" s="23"/>
      <c r="AZ23" s="23"/>
      <c r="BA23" s="23"/>
      <c r="BB23" s="23"/>
      <c r="BC23" s="23"/>
      <c r="BD23" s="23"/>
      <c r="BE23" s="23"/>
      <c r="BF23" s="103">
        <v>3</v>
      </c>
      <c r="BG23" s="442">
        <f>BF23*BG4/BF4</f>
        <v>0.12000000000000001</v>
      </c>
      <c r="BH23" s="103" t="s">
        <v>15</v>
      </c>
      <c r="BI23" s="2"/>
      <c r="BJ23" s="444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3"/>
      <c r="CB23" s="2"/>
      <c r="CC23" s="2"/>
      <c r="CD23" s="23"/>
      <c r="CE23" s="23"/>
      <c r="CF23" s="23"/>
      <c r="CG23" s="23"/>
      <c r="CH23" s="2"/>
      <c r="CI23" s="2"/>
      <c r="CJ23" s="2"/>
      <c r="CK23" s="2"/>
      <c r="CL23" s="2"/>
      <c r="CM23" s="2"/>
      <c r="CN23" s="2"/>
      <c r="CO23" s="2"/>
      <c r="CP23" s="2"/>
      <c r="CQ23" s="2"/>
    </row>
    <row r="24" spans="1:95" ht="26.25" customHeight="1" x14ac:dyDescent="0.4">
      <c r="A24" s="23">
        <v>8</v>
      </c>
      <c r="B24" s="270" t="s">
        <v>37</v>
      </c>
      <c r="C24" s="388">
        <v>2</v>
      </c>
      <c r="D24" s="440">
        <f t="shared" si="1"/>
        <v>0.69974937343358401</v>
      </c>
      <c r="E24" s="388" t="s">
        <v>15</v>
      </c>
      <c r="F24" s="23"/>
      <c r="G24" s="397"/>
      <c r="H24" s="23"/>
      <c r="I24" s="23"/>
      <c r="J24" s="23"/>
      <c r="K24" s="23"/>
      <c r="L24" s="2"/>
      <c r="M24" s="2"/>
      <c r="N24" s="2"/>
      <c r="O24" s="2"/>
      <c r="P24" s="2"/>
      <c r="Q24" s="2"/>
      <c r="R24" s="2"/>
      <c r="S24" s="2"/>
      <c r="T24" s="2"/>
      <c r="U24" s="103">
        <v>2</v>
      </c>
      <c r="V24" s="443">
        <f>V4*U24/U4</f>
        <v>0.14025316455696202</v>
      </c>
      <c r="W24" s="103" t="s">
        <v>15</v>
      </c>
      <c r="X24" s="2"/>
      <c r="Y24" s="2"/>
      <c r="Z24" s="2"/>
      <c r="AA24" s="2"/>
      <c r="AB24" s="2"/>
      <c r="AC24" s="2"/>
      <c r="AD24" s="388">
        <v>1.5</v>
      </c>
      <c r="AE24" s="438">
        <f>AE4*AD24/AD4</f>
        <v>0.10511278195488723</v>
      </c>
      <c r="AF24" s="388" t="s">
        <v>15</v>
      </c>
      <c r="AG24" s="23"/>
      <c r="AH24" s="23"/>
      <c r="AI24" s="23"/>
      <c r="AJ24" s="18">
        <v>0.5</v>
      </c>
      <c r="AK24" s="438">
        <f>AK4*AJ24/AJ4</f>
        <v>3.4893617021276593E-2</v>
      </c>
      <c r="AL24" s="23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3"/>
      <c r="AX24" s="397"/>
      <c r="AY24" s="23"/>
      <c r="AZ24" s="23"/>
      <c r="BA24" s="23"/>
      <c r="BB24" s="23"/>
      <c r="BC24" s="23"/>
      <c r="BD24" s="23"/>
      <c r="BE24" s="23"/>
      <c r="BF24" s="2"/>
      <c r="BG24" s="2"/>
      <c r="BH24" s="2"/>
      <c r="BI24" s="2"/>
      <c r="BJ24" s="444"/>
      <c r="BK24" s="2"/>
      <c r="BL24" s="2"/>
      <c r="BM24" s="2"/>
      <c r="BN24" s="2"/>
      <c r="BO24" s="103">
        <v>0.5</v>
      </c>
      <c r="BP24" s="442">
        <f>BO24*BP4/BO4</f>
        <v>3.4999999999999996E-2</v>
      </c>
      <c r="BQ24" s="103" t="s">
        <v>15</v>
      </c>
      <c r="BR24" s="2"/>
      <c r="BS24" s="2"/>
      <c r="BT24" s="2"/>
      <c r="BU24" s="2"/>
      <c r="BV24" s="2"/>
      <c r="BW24" s="394">
        <v>0.5</v>
      </c>
      <c r="BX24" s="442">
        <f>BW24*BX4/BW4</f>
        <v>3.5000000000000003E-2</v>
      </c>
      <c r="BY24" s="2"/>
      <c r="BZ24" s="2"/>
      <c r="CA24" s="23"/>
      <c r="CB24" s="2"/>
      <c r="CC24" s="2"/>
      <c r="CD24" s="23"/>
      <c r="CE24" s="23"/>
      <c r="CF24" s="23"/>
      <c r="CG24" s="23"/>
      <c r="CH24" s="2"/>
      <c r="CI24" s="2"/>
      <c r="CJ24" s="2"/>
      <c r="CK24" s="2"/>
      <c r="CL24" s="2"/>
      <c r="CM24" s="2"/>
      <c r="CN24" s="2"/>
      <c r="CO24" s="2"/>
      <c r="CP24" s="2"/>
      <c r="CQ24" s="2"/>
    </row>
    <row r="25" spans="1:95" ht="26.25" customHeight="1" x14ac:dyDescent="0.4">
      <c r="A25" s="23">
        <v>9</v>
      </c>
      <c r="B25" s="270" t="s">
        <v>38</v>
      </c>
      <c r="C25" s="23"/>
      <c r="D25" s="397"/>
      <c r="E25" s="23"/>
      <c r="F25" s="344">
        <v>6</v>
      </c>
      <c r="G25" s="440">
        <f>G4*F25/F4</f>
        <v>2.0999999999999996</v>
      </c>
      <c r="H25" s="344" t="s">
        <v>16</v>
      </c>
      <c r="I25" s="23"/>
      <c r="J25" s="23"/>
      <c r="K25" s="23"/>
      <c r="L25" s="2"/>
      <c r="M25" s="2"/>
      <c r="N25" s="2"/>
      <c r="O25" s="2"/>
      <c r="P25" s="2"/>
      <c r="Q25" s="2"/>
      <c r="R25" s="2"/>
      <c r="S25" s="2"/>
      <c r="T25" s="2"/>
      <c r="U25" s="2"/>
      <c r="V25" s="444"/>
      <c r="W25" s="2"/>
      <c r="X25" s="2"/>
      <c r="Y25" s="2"/>
      <c r="Z25" s="2"/>
      <c r="AA25" s="2"/>
      <c r="AB25" s="2"/>
      <c r="AC25" s="2"/>
      <c r="AD25" s="388">
        <v>1.5</v>
      </c>
      <c r="AE25" s="438">
        <f>AE4*AD25/AD4</f>
        <v>0.10511278195488723</v>
      </c>
      <c r="AF25" s="388" t="s">
        <v>15</v>
      </c>
      <c r="AG25" s="23"/>
      <c r="AH25" s="23"/>
      <c r="AI25" s="23"/>
      <c r="AJ25" s="18">
        <v>0.5</v>
      </c>
      <c r="AK25" s="438">
        <f>AK4*AJ25/AJ4</f>
        <v>3.4893617021276593E-2</v>
      </c>
      <c r="AL25" s="23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3"/>
      <c r="AX25" s="397"/>
      <c r="AY25" s="23"/>
      <c r="AZ25" s="23"/>
      <c r="BA25" s="23"/>
      <c r="BB25" s="23"/>
      <c r="BC25" s="23"/>
      <c r="BD25" s="23"/>
      <c r="BE25" s="23"/>
      <c r="BF25" s="2"/>
      <c r="BG25" s="2"/>
      <c r="BH25" s="2"/>
      <c r="BI25" s="2"/>
      <c r="BJ25" s="444"/>
      <c r="BK25" s="2"/>
      <c r="BL25" s="2"/>
      <c r="BM25" s="2"/>
      <c r="BN25" s="2"/>
      <c r="BO25" s="103">
        <v>2</v>
      </c>
      <c r="BP25" s="442">
        <f>BO25*BP4/BO4</f>
        <v>0.13999999999999999</v>
      </c>
      <c r="BQ25" s="103" t="s">
        <v>15</v>
      </c>
      <c r="BR25" s="2"/>
      <c r="BS25" s="2"/>
      <c r="BT25" s="2"/>
      <c r="BU25" s="2"/>
      <c r="BV25" s="2"/>
      <c r="BW25" s="2"/>
      <c r="BX25" s="2"/>
      <c r="BY25" s="2"/>
      <c r="BZ25" s="2"/>
      <c r="CA25" s="23"/>
      <c r="CB25" s="2"/>
      <c r="CC25" s="2"/>
      <c r="CD25" s="23"/>
      <c r="CE25" s="23"/>
      <c r="CF25" s="23"/>
      <c r="CG25" s="23"/>
      <c r="CH25" s="2"/>
      <c r="CI25" s="2"/>
      <c r="CJ25" s="2"/>
      <c r="CK25" s="2"/>
      <c r="CL25" s="2"/>
      <c r="CM25" s="2"/>
      <c r="CN25" s="2"/>
      <c r="CO25" s="2"/>
      <c r="CP25" s="2"/>
      <c r="CQ25" s="2"/>
    </row>
    <row r="26" spans="1:95" ht="26.25" customHeight="1" x14ac:dyDescent="0.4">
      <c r="A26" s="23">
        <v>10</v>
      </c>
      <c r="B26" s="270" t="s">
        <v>39</v>
      </c>
      <c r="C26" s="388">
        <v>4</v>
      </c>
      <c r="D26" s="440">
        <f>D4*C26/C4</f>
        <v>1.399498746867168</v>
      </c>
      <c r="E26" s="388" t="s">
        <v>15</v>
      </c>
      <c r="F26" s="344">
        <v>5</v>
      </c>
      <c r="G26" s="440">
        <f>G4*F26/F4</f>
        <v>1.75</v>
      </c>
      <c r="H26" s="344" t="s">
        <v>16</v>
      </c>
      <c r="I26" s="18">
        <v>1</v>
      </c>
      <c r="J26" s="438">
        <f>J4*I26/I4</f>
        <v>0.35454545454545455</v>
      </c>
      <c r="K26" s="23"/>
      <c r="L26" s="391"/>
      <c r="M26" s="391"/>
      <c r="N26" s="391"/>
      <c r="O26" s="2"/>
      <c r="P26" s="2"/>
      <c r="Q26" s="2"/>
      <c r="R26" s="2"/>
      <c r="S26" s="2"/>
      <c r="T26" s="2"/>
      <c r="U26" s="103">
        <v>2</v>
      </c>
      <c r="V26" s="443">
        <f>V4*U26/U4</f>
        <v>0.14025316455696202</v>
      </c>
      <c r="W26" s="103" t="s">
        <v>15</v>
      </c>
      <c r="X26" s="2"/>
      <c r="Y26" s="2"/>
      <c r="Z26" s="2"/>
      <c r="AA26" s="2"/>
      <c r="AB26" s="2"/>
      <c r="AC26" s="2"/>
      <c r="AD26" s="388">
        <v>2</v>
      </c>
      <c r="AE26" s="438">
        <f>AE4*AD26/AD4</f>
        <v>0.14015037593984964</v>
      </c>
      <c r="AF26" s="388" t="s">
        <v>15</v>
      </c>
      <c r="AG26" s="23"/>
      <c r="AH26" s="23"/>
      <c r="AI26" s="23"/>
      <c r="AJ26" s="23"/>
      <c r="AK26" s="23"/>
      <c r="AL26" s="23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3"/>
      <c r="AX26" s="397"/>
      <c r="AY26" s="23"/>
      <c r="AZ26" s="23"/>
      <c r="BA26" s="23"/>
      <c r="BB26" s="23"/>
      <c r="BC26" s="23"/>
      <c r="BD26" s="23"/>
      <c r="BE26" s="23"/>
      <c r="BF26" s="2"/>
      <c r="BG26" s="2"/>
      <c r="BH26" s="2"/>
      <c r="BI26" s="2"/>
      <c r="BJ26" s="444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3"/>
      <c r="CB26" s="2"/>
      <c r="CC26" s="2"/>
      <c r="CD26" s="23"/>
      <c r="CE26" s="23"/>
      <c r="CF26" s="23"/>
      <c r="CG26" s="23"/>
      <c r="CH26" s="2"/>
      <c r="CI26" s="2"/>
      <c r="CJ26" s="2"/>
      <c r="CK26" s="2"/>
      <c r="CL26" s="2"/>
      <c r="CM26" s="2"/>
      <c r="CN26" s="2"/>
      <c r="CO26" s="2"/>
      <c r="CP26" s="2"/>
      <c r="CQ26" s="2"/>
    </row>
    <row r="27" spans="1:95" ht="26.25" customHeight="1" x14ac:dyDescent="0.4">
      <c r="A27" s="23">
        <v>11</v>
      </c>
      <c r="B27" s="270" t="s">
        <v>40</v>
      </c>
      <c r="C27" s="23"/>
      <c r="D27" s="397"/>
      <c r="E27" s="23"/>
      <c r="F27" s="23"/>
      <c r="G27" s="397"/>
      <c r="H27" s="23"/>
      <c r="I27" s="23"/>
      <c r="J27" s="23"/>
      <c r="K27" s="23"/>
      <c r="L27" s="103">
        <v>8</v>
      </c>
      <c r="M27" s="443">
        <f>M4*L27/L4</f>
        <v>2</v>
      </c>
      <c r="N27" s="103" t="s">
        <v>14</v>
      </c>
      <c r="O27" s="391"/>
      <c r="P27" s="391"/>
      <c r="Q27" s="391"/>
      <c r="R27" s="391"/>
      <c r="S27" s="391"/>
      <c r="T27" s="391"/>
      <c r="U27" s="103">
        <v>3</v>
      </c>
      <c r="V27" s="443">
        <f>V4*U27/U4</f>
        <v>0.21037974683544305</v>
      </c>
      <c r="W27" s="103" t="s">
        <v>14</v>
      </c>
      <c r="X27" s="2"/>
      <c r="Y27" s="2"/>
      <c r="Z27" s="2"/>
      <c r="AA27" s="2"/>
      <c r="AB27" s="2"/>
      <c r="AC27" s="2"/>
      <c r="AD27" s="23"/>
      <c r="AE27" s="23"/>
      <c r="AF27" s="23"/>
      <c r="AG27" s="23"/>
      <c r="AH27" s="23"/>
      <c r="AI27" s="23"/>
      <c r="AJ27" s="23"/>
      <c r="AK27" s="23"/>
      <c r="AL27" s="23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388">
        <v>2</v>
      </c>
      <c r="AX27" s="440">
        <f>AW27*AX4/AW4</f>
        <v>0.08</v>
      </c>
      <c r="AY27" s="388" t="s">
        <v>15</v>
      </c>
      <c r="AZ27" s="23"/>
      <c r="BA27" s="23"/>
      <c r="BB27" s="23"/>
      <c r="BC27" s="23"/>
      <c r="BD27" s="23"/>
      <c r="BE27" s="23"/>
      <c r="BF27" s="103">
        <v>2</v>
      </c>
      <c r="BG27" s="442">
        <f>BF27*BG4/BF4</f>
        <v>0.08</v>
      </c>
      <c r="BH27" s="103" t="s">
        <v>15</v>
      </c>
      <c r="BI27" s="2"/>
      <c r="BJ27" s="444"/>
      <c r="BK27" s="2"/>
      <c r="BL27" s="374">
        <v>1</v>
      </c>
      <c r="BM27" s="442">
        <f>BL27*BM4/BL4</f>
        <v>0.04</v>
      </c>
      <c r="BN27" s="2"/>
      <c r="BO27" s="103">
        <v>2</v>
      </c>
      <c r="BP27" s="442">
        <f>BO27*BP4/BO4</f>
        <v>0.13999999999999999</v>
      </c>
      <c r="BQ27" s="103" t="s">
        <v>15</v>
      </c>
      <c r="BR27" s="2"/>
      <c r="BS27" s="2"/>
      <c r="BT27" s="2"/>
      <c r="BU27" s="2"/>
      <c r="BV27" s="2"/>
      <c r="BW27" s="2"/>
      <c r="BX27" s="2"/>
      <c r="BY27" s="103">
        <v>5</v>
      </c>
      <c r="BZ27" s="442">
        <f>BY27*BZ4/BY4</f>
        <v>0.14949494949494951</v>
      </c>
      <c r="CA27" s="388" t="s">
        <v>15</v>
      </c>
      <c r="CB27" s="2"/>
      <c r="CC27" s="2"/>
      <c r="CD27" s="23"/>
      <c r="CE27" s="23"/>
      <c r="CF27" s="23"/>
      <c r="CG27" s="23"/>
      <c r="CH27" s="2"/>
      <c r="CI27" s="2"/>
      <c r="CJ27" s="2"/>
      <c r="CK27" s="2"/>
      <c r="CL27" s="2"/>
      <c r="CM27" s="2"/>
      <c r="CN27" s="2"/>
      <c r="CO27" s="2"/>
      <c r="CP27" s="2"/>
      <c r="CQ27" s="2"/>
    </row>
    <row r="28" spans="1:95" x14ac:dyDescent="0.4">
      <c r="A28" s="23">
        <v>12</v>
      </c>
      <c r="B28" s="270" t="s">
        <v>41</v>
      </c>
      <c r="C28" s="23"/>
      <c r="D28" s="397"/>
      <c r="E28" s="23"/>
      <c r="F28" s="23"/>
      <c r="G28" s="397"/>
      <c r="H28" s="23"/>
      <c r="I28" s="23"/>
      <c r="J28" s="23"/>
      <c r="K28" s="23"/>
      <c r="L28" s="103">
        <v>8</v>
      </c>
      <c r="M28" s="443">
        <f>M4*L28/L4</f>
        <v>2</v>
      </c>
      <c r="N28" s="103" t="s">
        <v>15</v>
      </c>
      <c r="O28" s="2"/>
      <c r="P28" s="2"/>
      <c r="Q28" s="2"/>
      <c r="R28" s="2"/>
      <c r="S28" s="2"/>
      <c r="T28" s="2"/>
      <c r="U28" s="103">
        <v>3</v>
      </c>
      <c r="V28" s="443">
        <f>V4*U28/U4</f>
        <v>0.21037974683544305</v>
      </c>
      <c r="W28" s="103" t="s">
        <v>15</v>
      </c>
      <c r="X28" s="2"/>
      <c r="Y28" s="2"/>
      <c r="Z28" s="2"/>
      <c r="AA28" s="2"/>
      <c r="AB28" s="2"/>
      <c r="AC28" s="2"/>
      <c r="AD28" s="388">
        <v>1.5</v>
      </c>
      <c r="AE28" s="438">
        <f>AE4*AD28/AD4</f>
        <v>0.10511278195488723</v>
      </c>
      <c r="AF28" s="388" t="s">
        <v>15</v>
      </c>
      <c r="AG28" s="23"/>
      <c r="AH28" s="23"/>
      <c r="AI28" s="23"/>
      <c r="AJ28" s="18">
        <v>0.5</v>
      </c>
      <c r="AK28" s="438">
        <f>AK4*AJ28/AJ4</f>
        <v>3.4893617021276593E-2</v>
      </c>
      <c r="AL28" s="23"/>
      <c r="AM28" s="103">
        <v>8</v>
      </c>
      <c r="AN28" s="442">
        <f>AN4*AM28/AM4</f>
        <v>0.4</v>
      </c>
      <c r="AO28" s="103" t="s">
        <v>15</v>
      </c>
      <c r="AP28" s="2"/>
      <c r="AQ28" s="2"/>
      <c r="AR28" s="2"/>
      <c r="AS28" s="2"/>
      <c r="AT28" s="2"/>
      <c r="AU28" s="2"/>
      <c r="AV28" s="2"/>
      <c r="AW28" s="388">
        <v>2</v>
      </c>
      <c r="AX28" s="440">
        <f>AW28*AX4/AW4</f>
        <v>0.08</v>
      </c>
      <c r="AY28" s="388" t="s">
        <v>15</v>
      </c>
      <c r="AZ28" s="23"/>
      <c r="BA28" s="23"/>
      <c r="BB28" s="23"/>
      <c r="BC28" s="18">
        <v>1</v>
      </c>
      <c r="BD28" s="438">
        <f>BC28*BD4/BC4</f>
        <v>0.04</v>
      </c>
      <c r="BE28" s="23"/>
      <c r="BF28" s="2"/>
      <c r="BG28" s="2"/>
      <c r="BH28" s="2"/>
      <c r="BI28" s="2"/>
      <c r="BJ28" s="444"/>
      <c r="BK28" s="2"/>
      <c r="BL28" s="2"/>
      <c r="BM28" s="2"/>
      <c r="BN28" s="2"/>
      <c r="BO28" s="103">
        <v>2</v>
      </c>
      <c r="BP28" s="442">
        <f>BO28*BP4/BO4</f>
        <v>0.13999999999999999</v>
      </c>
      <c r="BQ28" s="103" t="s">
        <v>15</v>
      </c>
      <c r="BR28" s="2"/>
      <c r="BS28" s="2"/>
      <c r="BT28" s="2"/>
      <c r="BU28" s="2"/>
      <c r="BV28" s="2"/>
      <c r="BW28" s="2"/>
      <c r="BX28" s="2"/>
      <c r="BY28" s="2"/>
      <c r="BZ28" s="2"/>
      <c r="CA28" s="23"/>
      <c r="CB28" s="2"/>
      <c r="CC28" s="2"/>
      <c r="CD28" s="23"/>
      <c r="CE28" s="23"/>
      <c r="CF28" s="23"/>
      <c r="CG28" s="23"/>
      <c r="CH28" s="103">
        <v>6</v>
      </c>
      <c r="CI28" s="442">
        <f>CH28*CI4/CH4</f>
        <v>0.18082191780821918</v>
      </c>
      <c r="CJ28" s="103" t="s">
        <v>15</v>
      </c>
      <c r="CK28" s="2"/>
      <c r="CL28" s="2"/>
      <c r="CM28" s="2"/>
      <c r="CN28" s="2"/>
      <c r="CO28" s="2"/>
      <c r="CP28" s="2"/>
      <c r="CQ28" s="2"/>
    </row>
    <row r="29" spans="1:95" x14ac:dyDescent="0.4">
      <c r="A29" s="23">
        <v>13</v>
      </c>
      <c r="B29" s="270" t="s">
        <v>42</v>
      </c>
      <c r="C29" s="23"/>
      <c r="D29" s="397"/>
      <c r="E29" s="23"/>
      <c r="F29" s="23"/>
      <c r="G29" s="397"/>
      <c r="H29" s="23"/>
      <c r="I29" s="23"/>
      <c r="J29" s="23"/>
      <c r="K29" s="23"/>
      <c r="L29" s="103">
        <v>7</v>
      </c>
      <c r="M29" s="443">
        <f>M4*L29/L4</f>
        <v>1.75</v>
      </c>
      <c r="N29" s="103" t="s">
        <v>15</v>
      </c>
      <c r="O29" s="2"/>
      <c r="P29" s="2"/>
      <c r="Q29" s="2"/>
      <c r="R29" s="374">
        <v>1</v>
      </c>
      <c r="S29" s="442">
        <f>S4*R29/R4</f>
        <v>0.25</v>
      </c>
      <c r="T29" s="2"/>
      <c r="U29" s="103">
        <v>3</v>
      </c>
      <c r="V29" s="443">
        <f>V4*U29/U4</f>
        <v>0.21037974683544305</v>
      </c>
      <c r="W29" s="103" t="s">
        <v>15</v>
      </c>
      <c r="X29" s="2"/>
      <c r="Y29" s="2"/>
      <c r="Z29" s="2"/>
      <c r="AA29" s="2"/>
      <c r="AB29" s="2"/>
      <c r="AC29" s="2"/>
      <c r="AD29" s="388">
        <v>1</v>
      </c>
      <c r="AE29" s="438">
        <f>AE4*AD29/AD4</f>
        <v>7.0075187969924818E-2</v>
      </c>
      <c r="AF29" s="388" t="s">
        <v>15</v>
      </c>
      <c r="AG29" s="23"/>
      <c r="AH29" s="23"/>
      <c r="AI29" s="23"/>
      <c r="AJ29" s="23"/>
      <c r="AK29" s="23"/>
      <c r="AL29" s="23"/>
      <c r="AM29" s="103">
        <v>8</v>
      </c>
      <c r="AN29" s="442">
        <f>AN4*AM29/AM4</f>
        <v>0.4</v>
      </c>
      <c r="AO29" s="103" t="s">
        <v>15</v>
      </c>
      <c r="AP29" s="2"/>
      <c r="AQ29" s="2"/>
      <c r="AR29" s="2"/>
      <c r="AS29" s="2"/>
      <c r="AT29" s="2"/>
      <c r="AU29" s="2"/>
      <c r="AV29" s="2"/>
      <c r="AW29" s="388">
        <v>3</v>
      </c>
      <c r="AX29" s="440">
        <f>AW29*AX4/AW4</f>
        <v>0.12</v>
      </c>
      <c r="AY29" s="388" t="s">
        <v>15</v>
      </c>
      <c r="AZ29" s="23"/>
      <c r="BA29" s="23"/>
      <c r="BB29" s="23"/>
      <c r="BC29" s="18">
        <v>1</v>
      </c>
      <c r="BD29" s="438">
        <f>BC29*BD4/BC4</f>
        <v>0.04</v>
      </c>
      <c r="BE29" s="23"/>
      <c r="BF29" s="2"/>
      <c r="BG29" s="2"/>
      <c r="BH29" s="2"/>
      <c r="BI29" s="2"/>
      <c r="BJ29" s="444"/>
      <c r="BK29" s="2"/>
      <c r="BL29" s="2"/>
      <c r="BM29" s="2"/>
      <c r="BN29" s="2"/>
      <c r="BO29" s="103">
        <v>2</v>
      </c>
      <c r="BP29" s="442">
        <f>BO29*BP4/BO4</f>
        <v>0.13999999999999999</v>
      </c>
      <c r="BQ29" s="103" t="s">
        <v>15</v>
      </c>
      <c r="BR29" s="2"/>
      <c r="BS29" s="2"/>
      <c r="BT29" s="2"/>
      <c r="BU29" s="2"/>
      <c r="BV29" s="2"/>
      <c r="BW29" s="2"/>
      <c r="BX29" s="2"/>
      <c r="BY29" s="103">
        <v>5</v>
      </c>
      <c r="BZ29" s="442">
        <f>BY29*BZ4/BY4</f>
        <v>0.14949494949494951</v>
      </c>
      <c r="CA29" s="388" t="s">
        <v>15</v>
      </c>
      <c r="CB29" s="2"/>
      <c r="CC29" s="2"/>
      <c r="CD29" s="390"/>
      <c r="CE29" s="390"/>
      <c r="CF29" s="390"/>
      <c r="CG29" s="390"/>
      <c r="CH29" s="103">
        <v>6</v>
      </c>
      <c r="CI29" s="442">
        <f>CH29*CI4/CH4</f>
        <v>0.18082191780821918</v>
      </c>
      <c r="CJ29" s="103" t="s">
        <v>15</v>
      </c>
      <c r="CK29" s="2"/>
      <c r="CL29" s="2"/>
      <c r="CM29" s="2"/>
      <c r="CN29" s="2"/>
      <c r="CO29" s="2"/>
      <c r="CP29" s="2"/>
      <c r="CQ29" s="2"/>
    </row>
    <row r="30" spans="1:95" x14ac:dyDescent="0.4">
      <c r="A30" s="595" t="s">
        <v>43</v>
      </c>
      <c r="B30" s="595"/>
      <c r="C30" s="23"/>
      <c r="D30" s="397"/>
      <c r="E30" s="23"/>
      <c r="F30" s="23"/>
      <c r="G30" s="397"/>
      <c r="H30" s="23"/>
      <c r="I30" s="23"/>
      <c r="J30" s="23"/>
      <c r="K30" s="23"/>
      <c r="L30" s="2"/>
      <c r="M30" s="2"/>
      <c r="N30" s="2"/>
      <c r="O30" s="2"/>
      <c r="P30" s="2"/>
      <c r="Q30" s="2"/>
      <c r="R30" s="2"/>
      <c r="S30" s="2"/>
      <c r="T30" s="2"/>
      <c r="U30" s="2"/>
      <c r="V30" s="444"/>
      <c r="W30" s="2"/>
      <c r="X30" s="2"/>
      <c r="Y30" s="2"/>
      <c r="Z30" s="2"/>
      <c r="AA30" s="2"/>
      <c r="AB30" s="2"/>
      <c r="AC30" s="2"/>
      <c r="AD30" s="23"/>
      <c r="AE30" s="23"/>
      <c r="AF30" s="23"/>
      <c r="AG30" s="23"/>
      <c r="AH30" s="23"/>
      <c r="AI30" s="23"/>
      <c r="AJ30" s="23"/>
      <c r="AK30" s="23"/>
      <c r="AL30" s="23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3"/>
      <c r="AX30" s="397"/>
      <c r="AY30" s="23"/>
      <c r="AZ30" s="23"/>
      <c r="BA30" s="23"/>
      <c r="BB30" s="23"/>
      <c r="BC30" s="23"/>
      <c r="BD30" s="23"/>
      <c r="BE30" s="23"/>
      <c r="BF30" s="2"/>
      <c r="BG30" s="2"/>
      <c r="BH30" s="2"/>
      <c r="BI30" s="2"/>
      <c r="BJ30" s="444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3"/>
      <c r="CB30" s="2"/>
      <c r="CC30" s="2"/>
      <c r="CD30" s="23"/>
      <c r="CE30" s="23"/>
      <c r="CF30" s="23"/>
      <c r="CG30" s="23"/>
      <c r="CH30" s="2"/>
      <c r="CI30" s="2"/>
      <c r="CJ30" s="2"/>
      <c r="CK30" s="2"/>
      <c r="CL30" s="2"/>
      <c r="CM30" s="2"/>
      <c r="CN30" s="2"/>
      <c r="CO30" s="2"/>
      <c r="CP30" s="2"/>
      <c r="CQ30" s="2"/>
    </row>
    <row r="31" spans="1:95" ht="26.25" customHeight="1" x14ac:dyDescent="0.4">
      <c r="A31" s="23">
        <v>1</v>
      </c>
      <c r="B31" s="270" t="s">
        <v>44</v>
      </c>
      <c r="C31" s="388">
        <v>2</v>
      </c>
      <c r="D31" s="440">
        <f>D4*C31/C4</f>
        <v>0.69974937343358401</v>
      </c>
      <c r="E31" s="388" t="s">
        <v>15</v>
      </c>
      <c r="F31" s="23"/>
      <c r="G31" s="397"/>
      <c r="H31" s="23"/>
      <c r="I31" s="23"/>
      <c r="J31" s="23"/>
      <c r="K31" s="23"/>
      <c r="L31" s="2"/>
      <c r="M31" s="2"/>
      <c r="N31" s="2"/>
      <c r="O31" s="2"/>
      <c r="P31" s="2"/>
      <c r="Q31" s="2"/>
      <c r="R31" s="2"/>
      <c r="S31" s="2"/>
      <c r="T31" s="2"/>
      <c r="U31" s="2"/>
      <c r="V31" s="444"/>
      <c r="W31" s="2"/>
      <c r="X31" s="2"/>
      <c r="Y31" s="2"/>
      <c r="Z31" s="2"/>
      <c r="AA31" s="2"/>
      <c r="AB31" s="2"/>
      <c r="AC31" s="2"/>
      <c r="AD31" s="388">
        <v>1</v>
      </c>
      <c r="AE31" s="438">
        <f>AE4*AD31/AD4</f>
        <v>7.0075187969924818E-2</v>
      </c>
      <c r="AF31" s="388" t="s">
        <v>15</v>
      </c>
      <c r="AG31" s="23"/>
      <c r="AH31" s="23"/>
      <c r="AI31" s="23"/>
      <c r="AJ31" s="23"/>
      <c r="AK31" s="23"/>
      <c r="AL31" s="23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3"/>
      <c r="AX31" s="397"/>
      <c r="AY31" s="23"/>
      <c r="AZ31" s="23"/>
      <c r="BA31" s="23"/>
      <c r="BB31" s="23"/>
      <c r="BC31" s="23"/>
      <c r="BD31" s="23"/>
      <c r="BE31" s="23"/>
      <c r="BF31" s="103">
        <v>2</v>
      </c>
      <c r="BG31" s="442">
        <f>BF31*BG4/BF4</f>
        <v>0.08</v>
      </c>
      <c r="BH31" s="103" t="s">
        <v>15</v>
      </c>
      <c r="BI31" s="2"/>
      <c r="BJ31" s="444"/>
      <c r="BK31" s="2"/>
      <c r="BL31" s="374">
        <v>1</v>
      </c>
      <c r="BM31" s="442">
        <f>BL31*BM4/BL4</f>
        <v>0.04</v>
      </c>
      <c r="BN31" s="2"/>
      <c r="BO31" s="103">
        <v>1</v>
      </c>
      <c r="BP31" s="442">
        <f>BO31*BP4/BO4</f>
        <v>6.9999999999999993E-2</v>
      </c>
      <c r="BQ31" s="103" t="s">
        <v>15</v>
      </c>
      <c r="BR31" s="2"/>
      <c r="BS31" s="2"/>
      <c r="BT31" s="2"/>
      <c r="BU31" s="2"/>
      <c r="BV31" s="2"/>
      <c r="BW31" s="2"/>
      <c r="BX31" s="2"/>
      <c r="BY31" s="2"/>
      <c r="BZ31" s="2"/>
      <c r="CA31" s="23"/>
      <c r="CB31" s="2"/>
      <c r="CC31" s="2"/>
      <c r="CD31" s="23"/>
      <c r="CE31" s="23"/>
      <c r="CF31" s="23"/>
      <c r="CG31" s="23"/>
      <c r="CH31" s="2"/>
      <c r="CI31" s="2"/>
      <c r="CJ31" s="2"/>
      <c r="CK31" s="2"/>
      <c r="CL31" s="2"/>
      <c r="CM31" s="2"/>
      <c r="CN31" s="2"/>
      <c r="CO31" s="2"/>
      <c r="CP31" s="2"/>
      <c r="CQ31" s="2"/>
    </row>
    <row r="32" spans="1:95" ht="26.25" customHeight="1" x14ac:dyDescent="0.4">
      <c r="A32" s="23">
        <v>2</v>
      </c>
      <c r="B32" s="270" t="s">
        <v>45</v>
      </c>
      <c r="C32" s="23"/>
      <c r="D32" s="397"/>
      <c r="E32" s="23"/>
      <c r="F32" s="344">
        <v>6</v>
      </c>
      <c r="G32" s="440">
        <f>G4*F32/F4</f>
        <v>2.0999999999999996</v>
      </c>
      <c r="H32" s="344" t="s">
        <v>16</v>
      </c>
      <c r="I32" s="23"/>
      <c r="J32" s="23"/>
      <c r="K32" s="23"/>
      <c r="L32" s="2"/>
      <c r="M32" s="2"/>
      <c r="N32" s="2"/>
      <c r="O32" s="2"/>
      <c r="P32" s="2"/>
      <c r="Q32" s="2"/>
      <c r="R32" s="2"/>
      <c r="S32" s="2"/>
      <c r="T32" s="2"/>
      <c r="U32" s="2"/>
      <c r="V32" s="444"/>
      <c r="W32" s="2"/>
      <c r="X32" s="2"/>
      <c r="Y32" s="2"/>
      <c r="Z32" s="2"/>
      <c r="AA32" s="2"/>
      <c r="AB32" s="2"/>
      <c r="AC32" s="2"/>
      <c r="AD32" s="23"/>
      <c r="AE32" s="23"/>
      <c r="AF32" s="23"/>
      <c r="AG32" s="344">
        <v>7</v>
      </c>
      <c r="AH32" s="438">
        <f>AH4*AG32/AG4</f>
        <v>0.49</v>
      </c>
      <c r="AI32" s="344" t="s">
        <v>16</v>
      </c>
      <c r="AJ32" s="18">
        <v>1</v>
      </c>
      <c r="AK32" s="438">
        <f>AK4*AJ32/AJ4</f>
        <v>6.9787234042553187E-2</v>
      </c>
      <c r="AL32" s="23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3"/>
      <c r="AX32" s="397"/>
      <c r="AY32" s="23"/>
      <c r="AZ32" s="23"/>
      <c r="BA32" s="23"/>
      <c r="BB32" s="23"/>
      <c r="BC32" s="23"/>
      <c r="BD32" s="23"/>
      <c r="BE32" s="23"/>
      <c r="BF32" s="2"/>
      <c r="BG32" s="2"/>
      <c r="BH32" s="2"/>
      <c r="BI32" s="2"/>
      <c r="BJ32" s="444"/>
      <c r="BK32" s="2"/>
      <c r="BL32" s="2"/>
      <c r="BM32" s="2"/>
      <c r="BN32" s="2"/>
      <c r="BO32" s="103">
        <v>2</v>
      </c>
      <c r="BP32" s="442">
        <f>BO32*BP4/BO4</f>
        <v>0.13999999999999999</v>
      </c>
      <c r="BQ32" s="103" t="s">
        <v>15</v>
      </c>
      <c r="BR32" s="2"/>
      <c r="BS32" s="2"/>
      <c r="BT32" s="2"/>
      <c r="BU32" s="2"/>
      <c r="BV32" s="2"/>
      <c r="BW32" s="2"/>
      <c r="BX32" s="2"/>
      <c r="BY32" s="2"/>
      <c r="BZ32" s="2"/>
      <c r="CA32" s="23"/>
      <c r="CB32" s="2"/>
      <c r="CC32" s="2"/>
      <c r="CD32" s="23"/>
      <c r="CE32" s="23"/>
      <c r="CF32" s="23"/>
      <c r="CG32" s="23"/>
      <c r="CH32" s="2"/>
      <c r="CI32" s="2"/>
      <c r="CJ32" s="2"/>
      <c r="CK32" s="2"/>
      <c r="CL32" s="2"/>
      <c r="CM32" s="2"/>
      <c r="CN32" s="2"/>
      <c r="CO32" s="2"/>
      <c r="CP32" s="2"/>
      <c r="CQ32" s="2"/>
    </row>
    <row r="33" spans="1:95" x14ac:dyDescent="0.4">
      <c r="A33" s="23">
        <v>3</v>
      </c>
      <c r="B33" s="270" t="s">
        <v>46</v>
      </c>
      <c r="C33" s="23"/>
      <c r="D33" s="397"/>
      <c r="E33" s="23"/>
      <c r="F33" s="344">
        <v>6</v>
      </c>
      <c r="G33" s="440">
        <f>G4*F33/F4</f>
        <v>2.0999999999999996</v>
      </c>
      <c r="H33" s="344" t="s">
        <v>16</v>
      </c>
      <c r="I33" s="23"/>
      <c r="J33" s="23"/>
      <c r="K33" s="23"/>
      <c r="L33" s="2"/>
      <c r="M33" s="2"/>
      <c r="N33" s="2"/>
      <c r="O33" s="2"/>
      <c r="P33" s="2"/>
      <c r="Q33" s="2"/>
      <c r="R33" s="2"/>
      <c r="S33" s="2"/>
      <c r="T33" s="2"/>
      <c r="U33" s="2"/>
      <c r="V33" s="444"/>
      <c r="W33" s="2"/>
      <c r="X33" s="104">
        <v>6</v>
      </c>
      <c r="Y33" s="442">
        <f>Y4*X33/X4</f>
        <v>0.42000000000000004</v>
      </c>
      <c r="Z33" s="104" t="s">
        <v>16</v>
      </c>
      <c r="AA33" s="2"/>
      <c r="AB33" s="2"/>
      <c r="AC33" s="2"/>
      <c r="AD33" s="23"/>
      <c r="AE33" s="23"/>
      <c r="AF33" s="23"/>
      <c r="AG33" s="344">
        <v>7</v>
      </c>
      <c r="AH33" s="438">
        <f>AH4*AG33/AG4</f>
        <v>0.49</v>
      </c>
      <c r="AI33" s="344" t="s">
        <v>16</v>
      </c>
      <c r="AJ33" s="23"/>
      <c r="AK33" s="23"/>
      <c r="AL33" s="23"/>
      <c r="AM33" s="103">
        <v>7</v>
      </c>
      <c r="AN33" s="442">
        <f>AM33*AN4/AM4</f>
        <v>0.35</v>
      </c>
      <c r="AO33" s="103" t="s">
        <v>15</v>
      </c>
      <c r="AP33" s="104">
        <v>7</v>
      </c>
      <c r="AQ33" s="442">
        <f>AP33*AQ4/AP4</f>
        <v>0.35000000000000003</v>
      </c>
      <c r="AR33" s="104" t="s">
        <v>16</v>
      </c>
      <c r="AS33" s="374">
        <v>4</v>
      </c>
      <c r="AT33" s="442">
        <f>AS33*AT4/AS4</f>
        <v>0.2</v>
      </c>
      <c r="AU33" s="394">
        <v>5</v>
      </c>
      <c r="AV33" s="442">
        <f>AU33*AV4/AU4</f>
        <v>0.25</v>
      </c>
      <c r="AW33" s="23"/>
      <c r="AX33" s="397"/>
      <c r="AY33" s="23"/>
      <c r="AZ33" s="23"/>
      <c r="BA33" s="23"/>
      <c r="BB33" s="23"/>
      <c r="BC33" s="23"/>
      <c r="BD33" s="23"/>
      <c r="BE33" s="23"/>
      <c r="BF33" s="103">
        <v>3</v>
      </c>
      <c r="BG33" s="442">
        <f>BF33*BG4/BF4</f>
        <v>0.12000000000000001</v>
      </c>
      <c r="BH33" s="103" t="s">
        <v>15</v>
      </c>
      <c r="BI33" s="2"/>
      <c r="BJ33" s="444"/>
      <c r="BK33" s="2"/>
      <c r="BL33" s="2"/>
      <c r="BM33" s="2"/>
      <c r="BN33" s="2"/>
      <c r="BO33" s="2"/>
      <c r="BP33" s="2"/>
      <c r="BQ33" s="2"/>
      <c r="BR33" s="104">
        <v>8</v>
      </c>
      <c r="BS33" s="442">
        <f>BR33*BS4/BR4</f>
        <v>0.56000000000000005</v>
      </c>
      <c r="BT33" s="104" t="s">
        <v>16</v>
      </c>
      <c r="BU33" s="2"/>
      <c r="BV33" s="2"/>
      <c r="BW33" s="2"/>
      <c r="BX33" s="2"/>
      <c r="BY33" s="2"/>
      <c r="BZ33" s="2"/>
      <c r="CA33" s="23"/>
      <c r="CB33" s="2"/>
      <c r="CC33" s="2"/>
      <c r="CD33" s="23"/>
      <c r="CE33" s="23"/>
      <c r="CF33" s="23"/>
      <c r="CG33" s="23"/>
      <c r="CH33" s="103">
        <v>6</v>
      </c>
      <c r="CI33" s="442">
        <f>CH33*CI4/CH4</f>
        <v>0.18082191780821918</v>
      </c>
      <c r="CJ33" s="103" t="s">
        <v>14</v>
      </c>
      <c r="CK33" s="2"/>
      <c r="CL33" s="2"/>
      <c r="CM33" s="2"/>
      <c r="CN33" s="2"/>
      <c r="CO33" s="2"/>
      <c r="CP33" s="2"/>
      <c r="CQ33" s="2"/>
    </row>
    <row r="34" spans="1:95" ht="26.25" customHeight="1" x14ac:dyDescent="0.4">
      <c r="A34" s="23">
        <v>4</v>
      </c>
      <c r="B34" s="270" t="s">
        <v>47</v>
      </c>
      <c r="C34" s="388">
        <v>2</v>
      </c>
      <c r="D34" s="440">
        <f>D4*C34/C4</f>
        <v>0.69974937343358401</v>
      </c>
      <c r="E34" s="388" t="s">
        <v>15</v>
      </c>
      <c r="F34" s="23"/>
      <c r="G34" s="397"/>
      <c r="H34" s="23"/>
      <c r="I34" s="23"/>
      <c r="J34" s="23"/>
      <c r="K34" s="23"/>
      <c r="L34" s="2"/>
      <c r="M34" s="2"/>
      <c r="N34" s="2"/>
      <c r="O34" s="2"/>
      <c r="P34" s="2"/>
      <c r="Q34" s="2"/>
      <c r="R34" s="2"/>
      <c r="S34" s="2"/>
      <c r="T34" s="2"/>
      <c r="U34" s="2"/>
      <c r="V34" s="444"/>
      <c r="W34" s="2"/>
      <c r="X34" s="2"/>
      <c r="Y34" s="2"/>
      <c r="Z34" s="2"/>
      <c r="AA34" s="2"/>
      <c r="AB34" s="2"/>
      <c r="AC34" s="2"/>
      <c r="AD34" s="398">
        <v>1.75</v>
      </c>
      <c r="AE34" s="440">
        <f>AE4*AD34/AD4</f>
        <v>0.12263157894736844</v>
      </c>
      <c r="AF34" s="388" t="s">
        <v>15</v>
      </c>
      <c r="AG34" s="23"/>
      <c r="AH34" s="23"/>
      <c r="AI34" s="23"/>
      <c r="AJ34" s="448">
        <v>0.25</v>
      </c>
      <c r="AK34" s="440">
        <f>AK4*AJ34/AJ4</f>
        <v>1.7446808510638297E-2</v>
      </c>
      <c r="AL34" s="23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3"/>
      <c r="AX34" s="397"/>
      <c r="AY34" s="23"/>
      <c r="AZ34" s="23"/>
      <c r="BA34" s="23"/>
      <c r="BB34" s="23"/>
      <c r="BC34" s="23"/>
      <c r="BD34" s="23"/>
      <c r="BE34" s="23"/>
      <c r="BF34" s="2"/>
      <c r="BG34" s="2"/>
      <c r="BH34" s="2"/>
      <c r="BI34" s="2"/>
      <c r="BJ34" s="444"/>
      <c r="BK34" s="2"/>
      <c r="BL34" s="2"/>
      <c r="BM34" s="2"/>
      <c r="BN34" s="2"/>
      <c r="BO34" s="103">
        <v>1</v>
      </c>
      <c r="BP34" s="442">
        <f>BO34*BP4/BO4</f>
        <v>6.9999999999999993E-2</v>
      </c>
      <c r="BQ34" s="103" t="s">
        <v>15</v>
      </c>
      <c r="BR34" s="2"/>
      <c r="BS34" s="2"/>
      <c r="BT34" s="2"/>
      <c r="BU34" s="2"/>
      <c r="BV34" s="2"/>
      <c r="BW34" s="2"/>
      <c r="BX34" s="2"/>
      <c r="BY34" s="2"/>
      <c r="BZ34" s="2"/>
      <c r="CA34" s="23"/>
      <c r="CB34" s="2"/>
      <c r="CC34" s="2"/>
      <c r="CD34" s="23"/>
      <c r="CE34" s="23"/>
      <c r="CF34" s="23"/>
      <c r="CG34" s="23"/>
      <c r="CH34" s="2"/>
      <c r="CI34" s="2"/>
      <c r="CJ34" s="2"/>
      <c r="CK34" s="2"/>
      <c r="CL34" s="2"/>
      <c r="CM34" s="2"/>
      <c r="CN34" s="2"/>
      <c r="CO34" s="2"/>
      <c r="CP34" s="2"/>
      <c r="CQ34" s="2"/>
    </row>
    <row r="35" spans="1:95" ht="26.25" customHeight="1" x14ac:dyDescent="0.4">
      <c r="A35" s="23">
        <v>5</v>
      </c>
      <c r="B35" s="270" t="s">
        <v>48</v>
      </c>
      <c r="C35" s="23"/>
      <c r="D35" s="397"/>
      <c r="E35" s="23"/>
      <c r="F35" s="344">
        <v>6</v>
      </c>
      <c r="G35" s="440">
        <f>G4*F35/F4</f>
        <v>2.0999999999999996</v>
      </c>
      <c r="H35" s="344" t="s">
        <v>16</v>
      </c>
      <c r="I35" s="23"/>
      <c r="J35" s="23"/>
      <c r="K35" s="23"/>
      <c r="L35" s="2"/>
      <c r="M35" s="2"/>
      <c r="N35" s="2"/>
      <c r="O35" s="2"/>
      <c r="P35" s="2"/>
      <c r="Q35" s="2"/>
      <c r="R35" s="2"/>
      <c r="S35" s="2"/>
      <c r="T35" s="2"/>
      <c r="U35" s="2"/>
      <c r="V35" s="444"/>
      <c r="W35" s="2"/>
      <c r="X35" s="2"/>
      <c r="Y35" s="2"/>
      <c r="Z35" s="2"/>
      <c r="AA35" s="2"/>
      <c r="AB35" s="2"/>
      <c r="AC35" s="2"/>
      <c r="AD35" s="388">
        <v>2</v>
      </c>
      <c r="AE35" s="438">
        <f>AE4*AD35/AD4</f>
        <v>0.14015037593984964</v>
      </c>
      <c r="AF35" s="388" t="s">
        <v>15</v>
      </c>
      <c r="AG35" s="23"/>
      <c r="AH35" s="23"/>
      <c r="AI35" s="23"/>
      <c r="AJ35" s="23"/>
      <c r="AK35" s="23"/>
      <c r="AL35" s="23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3"/>
      <c r="AX35" s="397"/>
      <c r="AY35" s="23"/>
      <c r="AZ35" s="23"/>
      <c r="BA35" s="23"/>
      <c r="BB35" s="23"/>
      <c r="BC35" s="23"/>
      <c r="BD35" s="23"/>
      <c r="BE35" s="23"/>
      <c r="BF35" s="103">
        <v>2</v>
      </c>
      <c r="BG35" s="442">
        <f>BF35*BG4/BF4</f>
        <v>0.08</v>
      </c>
      <c r="BH35" s="103" t="s">
        <v>15</v>
      </c>
      <c r="BI35" s="2"/>
      <c r="BJ35" s="444"/>
      <c r="BK35" s="2"/>
      <c r="BL35" s="374">
        <v>1</v>
      </c>
      <c r="BM35" s="442">
        <f>BL35*BM4/BL4</f>
        <v>0.04</v>
      </c>
      <c r="BN35" s="2"/>
      <c r="BO35" s="103">
        <v>2</v>
      </c>
      <c r="BP35" s="442">
        <f>BO35*BP4/BO4</f>
        <v>0.13999999999999999</v>
      </c>
      <c r="BQ35" s="103" t="s">
        <v>15</v>
      </c>
      <c r="BR35" s="2"/>
      <c r="BS35" s="2"/>
      <c r="BT35" s="2"/>
      <c r="BU35" s="2"/>
      <c r="BV35" s="2"/>
      <c r="BW35" s="2"/>
      <c r="BX35" s="2"/>
      <c r="BY35" s="2"/>
      <c r="BZ35" s="2"/>
      <c r="CA35" s="23"/>
      <c r="CB35" s="2"/>
      <c r="CC35" s="2"/>
      <c r="CD35" s="23"/>
      <c r="CE35" s="23"/>
      <c r="CF35" s="23"/>
      <c r="CG35" s="23"/>
      <c r="CH35" s="2"/>
      <c r="CI35" s="2"/>
      <c r="CJ35" s="2"/>
      <c r="CK35" s="2"/>
      <c r="CL35" s="2"/>
      <c r="CM35" s="2"/>
      <c r="CN35" s="2"/>
      <c r="CO35" s="2"/>
      <c r="CP35" s="2"/>
      <c r="CQ35" s="2"/>
    </row>
    <row r="36" spans="1:95" ht="26.25" customHeight="1" x14ac:dyDescent="0.4">
      <c r="A36" s="23">
        <v>6</v>
      </c>
      <c r="B36" s="270" t="s">
        <v>49</v>
      </c>
      <c r="C36" s="23"/>
      <c r="D36" s="397"/>
      <c r="E36" s="23"/>
      <c r="F36" s="23"/>
      <c r="G36" s="397"/>
      <c r="H36" s="23"/>
      <c r="I36" s="23"/>
      <c r="J36" s="23"/>
      <c r="K36" s="23"/>
      <c r="L36" s="103">
        <v>8</v>
      </c>
      <c r="M36" s="443">
        <f>M4*L36/L4</f>
        <v>2</v>
      </c>
      <c r="N36" s="103" t="s">
        <v>15</v>
      </c>
      <c r="O36" s="2"/>
      <c r="P36" s="2"/>
      <c r="Q36" s="2"/>
      <c r="R36" s="2"/>
      <c r="S36" s="2"/>
      <c r="T36" s="2"/>
      <c r="U36" s="103">
        <v>3</v>
      </c>
      <c r="V36" s="443">
        <f>V4*U36/U4</f>
        <v>0.21037974683544305</v>
      </c>
      <c r="W36" s="103" t="s">
        <v>15</v>
      </c>
      <c r="X36" s="2"/>
      <c r="Y36" s="2"/>
      <c r="Z36" s="2"/>
      <c r="AA36" s="2"/>
      <c r="AB36" s="2"/>
      <c r="AC36" s="2"/>
      <c r="AD36" s="388">
        <v>2</v>
      </c>
      <c r="AE36" s="438">
        <f>AE4*AD36/AD4</f>
        <v>0.14015037593984964</v>
      </c>
      <c r="AF36" s="388" t="s">
        <v>15</v>
      </c>
      <c r="AG36" s="23"/>
      <c r="AH36" s="23"/>
      <c r="AI36" s="23"/>
      <c r="AJ36" s="18">
        <v>1</v>
      </c>
      <c r="AK36" s="438">
        <f>AK4*AJ36/AJ4</f>
        <v>6.9787234042553187E-2</v>
      </c>
      <c r="AL36" s="23"/>
      <c r="AM36" s="103">
        <v>7</v>
      </c>
      <c r="AN36" s="442">
        <f>AM36*AN4/AM4</f>
        <v>0.35</v>
      </c>
      <c r="AO36" s="103" t="s">
        <v>15</v>
      </c>
      <c r="AP36" s="391"/>
      <c r="AQ36" s="391"/>
      <c r="AR36" s="391"/>
      <c r="AS36" s="2"/>
      <c r="AT36" s="2"/>
      <c r="AU36" s="2"/>
      <c r="AV36" s="2"/>
      <c r="AW36" s="388">
        <v>3</v>
      </c>
      <c r="AX36" s="440">
        <f>AW36*AX4/AW4</f>
        <v>0.12</v>
      </c>
      <c r="AY36" s="388" t="s">
        <v>15</v>
      </c>
      <c r="AZ36" s="23"/>
      <c r="BA36" s="23"/>
      <c r="BB36" s="23"/>
      <c r="BC36" s="18">
        <v>2</v>
      </c>
      <c r="BD36" s="438">
        <f>BC36*BD4/BC4</f>
        <v>0.08</v>
      </c>
      <c r="BE36" s="23"/>
      <c r="BF36" s="2"/>
      <c r="BG36" s="2"/>
      <c r="BH36" s="2"/>
      <c r="BI36" s="2"/>
      <c r="BJ36" s="444"/>
      <c r="BK36" s="2"/>
      <c r="BL36" s="2"/>
      <c r="BM36" s="2"/>
      <c r="BN36" s="2"/>
      <c r="BO36" s="103">
        <v>2</v>
      </c>
      <c r="BP36" s="442">
        <f>BO36*BP4/BO4</f>
        <v>0.13999999999999999</v>
      </c>
      <c r="BQ36" s="103" t="s">
        <v>15</v>
      </c>
      <c r="BR36" s="2"/>
      <c r="BS36" s="2"/>
      <c r="BT36" s="2"/>
      <c r="BU36" s="2"/>
      <c r="BV36" s="2"/>
      <c r="BW36" s="2"/>
      <c r="BX36" s="2"/>
      <c r="BY36" s="103">
        <v>5</v>
      </c>
      <c r="BZ36" s="442">
        <f>BY36*BZ4/BY4</f>
        <v>0.14949494949494951</v>
      </c>
      <c r="CA36" s="388" t="s">
        <v>15</v>
      </c>
      <c r="CB36" s="2"/>
      <c r="CC36" s="2"/>
      <c r="CD36" s="23"/>
      <c r="CE36" s="23"/>
      <c r="CF36" s="23"/>
      <c r="CG36" s="23"/>
      <c r="CH36" s="2"/>
      <c r="CI36" s="2"/>
      <c r="CJ36" s="2"/>
      <c r="CK36" s="2"/>
      <c r="CL36" s="2"/>
      <c r="CM36" s="2"/>
      <c r="CN36" s="2"/>
      <c r="CO36" s="2"/>
      <c r="CP36" s="2"/>
      <c r="CQ36" s="2"/>
    </row>
    <row r="37" spans="1:95" ht="26.25" customHeight="1" x14ac:dyDescent="0.4">
      <c r="A37" s="23">
        <v>7</v>
      </c>
      <c r="B37" s="270" t="s">
        <v>50</v>
      </c>
      <c r="C37" s="23"/>
      <c r="D37" s="397"/>
      <c r="E37" s="23"/>
      <c r="F37" s="23"/>
      <c r="G37" s="397"/>
      <c r="H37" s="23"/>
      <c r="I37" s="23"/>
      <c r="J37" s="23"/>
      <c r="K37" s="23"/>
      <c r="L37" s="2"/>
      <c r="M37" s="444"/>
      <c r="N37" s="2"/>
      <c r="O37" s="104">
        <v>7.5</v>
      </c>
      <c r="P37" s="442">
        <f>P4*O37/O4</f>
        <v>1.875</v>
      </c>
      <c r="Q37" s="104" t="s">
        <v>16</v>
      </c>
      <c r="R37" s="2"/>
      <c r="S37" s="2"/>
      <c r="T37" s="2"/>
      <c r="U37" s="2"/>
      <c r="V37" s="444"/>
      <c r="W37" s="392"/>
      <c r="X37" s="104">
        <v>6</v>
      </c>
      <c r="Y37" s="442">
        <f>Y4*X37/X4</f>
        <v>0.42000000000000004</v>
      </c>
      <c r="Z37" s="104" t="s">
        <v>16</v>
      </c>
      <c r="AA37" s="2"/>
      <c r="AB37" s="2"/>
      <c r="AC37" s="2"/>
      <c r="AD37" s="23"/>
      <c r="AE37" s="23"/>
      <c r="AF37" s="23"/>
      <c r="AG37" s="344">
        <v>7</v>
      </c>
      <c r="AH37" s="438">
        <f>AH4*AG37/AG4</f>
        <v>0.49</v>
      </c>
      <c r="AI37" s="344" t="s">
        <v>16</v>
      </c>
      <c r="AJ37" s="18">
        <v>1</v>
      </c>
      <c r="AK37" s="438">
        <f>AK4*AJ37/AJ4</f>
        <v>6.9787234042553187E-2</v>
      </c>
      <c r="AL37" s="23"/>
      <c r="AM37" s="391"/>
      <c r="AN37" s="391"/>
      <c r="AO37" s="391"/>
      <c r="AP37" s="104">
        <v>9</v>
      </c>
      <c r="AQ37" s="442">
        <f>AP37*AQ4/AP4</f>
        <v>0.45</v>
      </c>
      <c r="AR37" s="104" t="s">
        <v>16</v>
      </c>
      <c r="AS37" s="2"/>
      <c r="AT37" s="2"/>
      <c r="AU37" s="2"/>
      <c r="AV37" s="2"/>
      <c r="AW37" s="388">
        <v>3</v>
      </c>
      <c r="AX37" s="440">
        <f>AW37*AX4/AW4</f>
        <v>0.12</v>
      </c>
      <c r="AY37" s="388" t="s">
        <v>15</v>
      </c>
      <c r="AZ37" s="390"/>
      <c r="BA37" s="390"/>
      <c r="BB37" s="390"/>
      <c r="BC37" s="18">
        <v>1</v>
      </c>
      <c r="BD37" s="438">
        <f>BC37*BD4/BC4</f>
        <v>0.04</v>
      </c>
      <c r="BE37" s="390"/>
      <c r="BF37" s="2"/>
      <c r="BG37" s="2"/>
      <c r="BH37" s="2"/>
      <c r="BI37" s="2"/>
      <c r="BJ37" s="444"/>
      <c r="BK37" s="2"/>
      <c r="BL37" s="2"/>
      <c r="BM37" s="2"/>
      <c r="BN37" s="2"/>
      <c r="BO37" s="103">
        <v>2</v>
      </c>
      <c r="BP37" s="442">
        <f>BO37*BP4/BO4</f>
        <v>0.13999999999999999</v>
      </c>
      <c r="BQ37" s="103" t="s">
        <v>15</v>
      </c>
      <c r="BR37" s="391"/>
      <c r="BS37" s="391"/>
      <c r="BT37" s="391"/>
      <c r="BU37" s="2"/>
      <c r="BV37" s="2"/>
      <c r="BW37" s="2"/>
      <c r="BX37" s="2"/>
      <c r="BY37" s="2"/>
      <c r="BZ37" s="2"/>
      <c r="CA37" s="23"/>
      <c r="CB37" s="2"/>
      <c r="CC37" s="2"/>
      <c r="CD37" s="23"/>
      <c r="CE37" s="23"/>
      <c r="CF37" s="23"/>
      <c r="CG37" s="23"/>
      <c r="CH37" s="2"/>
      <c r="CI37" s="2"/>
      <c r="CJ37" s="2"/>
      <c r="CK37" s="2"/>
      <c r="CL37" s="2"/>
      <c r="CM37" s="2"/>
      <c r="CN37" s="2"/>
      <c r="CO37" s="2"/>
      <c r="CP37" s="2"/>
      <c r="CQ37" s="2"/>
    </row>
    <row r="38" spans="1:95" ht="26.25" customHeight="1" x14ac:dyDescent="0.4">
      <c r="A38" s="23">
        <v>8</v>
      </c>
      <c r="B38" s="270" t="s">
        <v>51</v>
      </c>
      <c r="C38" s="23"/>
      <c r="D38" s="397"/>
      <c r="E38" s="23"/>
      <c r="F38" s="23"/>
      <c r="G38" s="397"/>
      <c r="H38" s="23"/>
      <c r="I38" s="23"/>
      <c r="J38" s="23"/>
      <c r="K38" s="23"/>
      <c r="L38" s="2"/>
      <c r="M38" s="444"/>
      <c r="N38" s="2"/>
      <c r="O38" s="104">
        <v>7.5</v>
      </c>
      <c r="P38" s="442">
        <f>P4*O38/O4</f>
        <v>1.875</v>
      </c>
      <c r="Q38" s="104" t="s">
        <v>16</v>
      </c>
      <c r="R38" s="2"/>
      <c r="S38" s="2"/>
      <c r="T38" s="2"/>
      <c r="U38" s="2"/>
      <c r="V38" s="444"/>
      <c r="W38" s="2"/>
      <c r="X38" s="104">
        <v>6</v>
      </c>
      <c r="Y38" s="442">
        <f>Y4*X38/X4</f>
        <v>0.42000000000000004</v>
      </c>
      <c r="Z38" s="104" t="s">
        <v>16</v>
      </c>
      <c r="AA38" s="2"/>
      <c r="AB38" s="2"/>
      <c r="AC38" s="2"/>
      <c r="AD38" s="23"/>
      <c r="AE38" s="23"/>
      <c r="AF38" s="23"/>
      <c r="AG38" s="344">
        <v>7</v>
      </c>
      <c r="AH38" s="438">
        <f>AH4*AG38/AG4</f>
        <v>0.49</v>
      </c>
      <c r="AI38" s="344" t="s">
        <v>16</v>
      </c>
      <c r="AJ38" s="18">
        <v>1</v>
      </c>
      <c r="AK38" s="438">
        <f>AK4*AJ38/AJ4</f>
        <v>6.9787234042553187E-2</v>
      </c>
      <c r="AL38" s="23"/>
      <c r="AM38" s="391"/>
      <c r="AN38" s="391"/>
      <c r="AO38" s="391"/>
      <c r="AP38" s="104">
        <v>7</v>
      </c>
      <c r="AQ38" s="442">
        <f>AP38*AQ4/AP4</f>
        <v>0.35000000000000003</v>
      </c>
      <c r="AR38" s="104" t="s">
        <v>16</v>
      </c>
      <c r="AS38" s="2"/>
      <c r="AT38" s="2"/>
      <c r="AU38" s="394">
        <v>2</v>
      </c>
      <c r="AV38" s="442">
        <f>AU38*AV4/AU4</f>
        <v>9.9999999999999992E-2</v>
      </c>
      <c r="AW38" s="388">
        <v>4</v>
      </c>
      <c r="AX38" s="440">
        <f>AW38*AX4/AW4</f>
        <v>0.16</v>
      </c>
      <c r="AY38" s="388" t="s">
        <v>15</v>
      </c>
      <c r="AZ38" s="390"/>
      <c r="BA38" s="390"/>
      <c r="BB38" s="390"/>
      <c r="BC38" s="390"/>
      <c r="BD38" s="390"/>
      <c r="BE38" s="390"/>
      <c r="BF38" s="2"/>
      <c r="BG38" s="2"/>
      <c r="BH38" s="2"/>
      <c r="BI38" s="2"/>
      <c r="BJ38" s="444"/>
      <c r="BK38" s="2"/>
      <c r="BL38" s="2"/>
      <c r="BM38" s="2"/>
      <c r="BN38" s="2"/>
      <c r="BO38" s="391"/>
      <c r="BP38" s="391"/>
      <c r="BQ38" s="391"/>
      <c r="BR38" s="104">
        <v>7</v>
      </c>
      <c r="BS38" s="442">
        <f>BR38*BS4/BR4</f>
        <v>0.49</v>
      </c>
      <c r="BT38" s="104" t="s">
        <v>16</v>
      </c>
      <c r="BU38" s="2"/>
      <c r="BV38" s="2"/>
      <c r="BW38" s="2"/>
      <c r="BX38" s="2"/>
      <c r="BY38" s="2"/>
      <c r="BZ38" s="2"/>
      <c r="CA38" s="23"/>
      <c r="CB38" s="2"/>
      <c r="CC38" s="2"/>
      <c r="CD38" s="23"/>
      <c r="CE38" s="23"/>
      <c r="CF38" s="23"/>
      <c r="CG38" s="23"/>
      <c r="CH38" s="2"/>
      <c r="CI38" s="2"/>
      <c r="CJ38" s="2"/>
      <c r="CK38" s="2"/>
      <c r="CL38" s="2"/>
      <c r="CM38" s="2"/>
      <c r="CN38" s="2"/>
      <c r="CO38" s="2"/>
      <c r="CP38" s="2"/>
      <c r="CQ38" s="2"/>
    </row>
    <row r="39" spans="1:95" ht="26.25" customHeight="1" x14ac:dyDescent="0.4">
      <c r="A39" s="23">
        <v>9</v>
      </c>
      <c r="B39" s="270" t="s">
        <v>52</v>
      </c>
      <c r="C39" s="23"/>
      <c r="D39" s="397"/>
      <c r="E39" s="23"/>
      <c r="F39" s="23"/>
      <c r="G39" s="397"/>
      <c r="H39" s="23"/>
      <c r="I39" s="23"/>
      <c r="J39" s="23"/>
      <c r="K39" s="23"/>
      <c r="L39" s="2"/>
      <c r="M39" s="444"/>
      <c r="N39" s="2"/>
      <c r="O39" s="104">
        <v>7.5</v>
      </c>
      <c r="P39" s="442">
        <f>P4*O39/O4</f>
        <v>1.875</v>
      </c>
      <c r="Q39" s="104" t="s">
        <v>16</v>
      </c>
      <c r="R39" s="2"/>
      <c r="S39" s="2"/>
      <c r="T39" s="2"/>
      <c r="U39" s="2"/>
      <c r="V39" s="444"/>
      <c r="W39" s="2"/>
      <c r="X39" s="104">
        <v>6</v>
      </c>
      <c r="Y39" s="442">
        <f>Y4*X39/X4</f>
        <v>0.42000000000000004</v>
      </c>
      <c r="Z39" s="104" t="s">
        <v>16</v>
      </c>
      <c r="AA39" s="2"/>
      <c r="AB39" s="2"/>
      <c r="AC39" s="2"/>
      <c r="AD39" s="388">
        <v>6</v>
      </c>
      <c r="AE39" s="440">
        <f>AE4*AD39/AD4</f>
        <v>0.42045112781954891</v>
      </c>
      <c r="AF39" s="388" t="s">
        <v>15</v>
      </c>
      <c r="AG39" s="344">
        <v>3</v>
      </c>
      <c r="AH39" s="438">
        <f>AH4*AG39/AG4</f>
        <v>0.21000000000000002</v>
      </c>
      <c r="AI39" s="344" t="s">
        <v>15</v>
      </c>
      <c r="AJ39" s="23"/>
      <c r="AK39" s="23"/>
      <c r="AL39" s="23"/>
      <c r="AM39" s="391"/>
      <c r="AN39" s="391"/>
      <c r="AO39" s="391"/>
      <c r="AP39" s="104">
        <v>9</v>
      </c>
      <c r="AQ39" s="442">
        <f>AP39*AQ4/AP4</f>
        <v>0.45</v>
      </c>
      <c r="AR39" s="104" t="s">
        <v>16</v>
      </c>
      <c r="AS39" s="2"/>
      <c r="AT39" s="2"/>
      <c r="AU39" s="2"/>
      <c r="AV39" s="2"/>
      <c r="AW39" s="388">
        <v>4</v>
      </c>
      <c r="AX39" s="440">
        <f>AW39*AX4/AW4</f>
        <v>0.16</v>
      </c>
      <c r="AY39" s="388" t="s">
        <v>15</v>
      </c>
      <c r="AZ39" s="390"/>
      <c r="BA39" s="390"/>
      <c r="BB39" s="390"/>
      <c r="BC39" s="390"/>
      <c r="BD39" s="390"/>
      <c r="BE39" s="390"/>
      <c r="BF39" s="2"/>
      <c r="BG39" s="2"/>
      <c r="BH39" s="2"/>
      <c r="BI39" s="104">
        <v>6</v>
      </c>
      <c r="BJ39" s="443">
        <f>BI39*BJ4/BI4</f>
        <v>0.24000000000000002</v>
      </c>
      <c r="BK39" s="104" t="s">
        <v>16</v>
      </c>
      <c r="BL39" s="2"/>
      <c r="BM39" s="2"/>
      <c r="BN39" s="2"/>
      <c r="BO39" s="2"/>
      <c r="BP39" s="2"/>
      <c r="BQ39" s="2"/>
      <c r="BR39" s="104">
        <v>5</v>
      </c>
      <c r="BS39" s="442">
        <f>BR39*BS4/BR4</f>
        <v>0.35</v>
      </c>
      <c r="BT39" s="104" t="s">
        <v>16</v>
      </c>
      <c r="BU39" s="374">
        <v>2</v>
      </c>
      <c r="BV39" s="442">
        <f>BU39*BV4/BU4</f>
        <v>0.13999999999999999</v>
      </c>
      <c r="BW39" s="2"/>
      <c r="BX39" s="2"/>
      <c r="BY39" s="2"/>
      <c r="BZ39" s="2"/>
      <c r="CA39" s="23"/>
      <c r="CB39" s="2"/>
      <c r="CC39" s="2"/>
      <c r="CD39" s="23"/>
      <c r="CE39" s="23"/>
      <c r="CF39" s="23"/>
      <c r="CG39" s="23"/>
      <c r="CH39" s="2"/>
      <c r="CI39" s="2"/>
      <c r="CJ39" s="2"/>
      <c r="CK39" s="2"/>
      <c r="CL39" s="2"/>
      <c r="CM39" s="2"/>
      <c r="CN39" s="2"/>
      <c r="CO39" s="2"/>
      <c r="CP39" s="2"/>
      <c r="CQ39" s="2"/>
    </row>
    <row r="40" spans="1:95" ht="26.25" customHeight="1" x14ac:dyDescent="0.4">
      <c r="A40" s="23">
        <v>10</v>
      </c>
      <c r="B40" s="270" t="s">
        <v>53</v>
      </c>
      <c r="C40" s="23"/>
      <c r="D40" s="397"/>
      <c r="E40" s="23"/>
      <c r="F40" s="23"/>
      <c r="G40" s="397"/>
      <c r="H40" s="23"/>
      <c r="I40" s="23"/>
      <c r="J40" s="23"/>
      <c r="K40" s="23"/>
      <c r="L40" s="103">
        <v>8</v>
      </c>
      <c r="M40" s="443">
        <f>M4*L40/L4</f>
        <v>2</v>
      </c>
      <c r="N40" s="103" t="s">
        <v>15</v>
      </c>
      <c r="O40" s="2"/>
      <c r="P40" s="2"/>
      <c r="Q40" s="2"/>
      <c r="R40" s="2"/>
      <c r="S40" s="2"/>
      <c r="T40" s="2"/>
      <c r="U40" s="103">
        <v>3</v>
      </c>
      <c r="V40" s="443">
        <f>V4*U40/U4</f>
        <v>0.21037974683544305</v>
      </c>
      <c r="W40" s="103" t="s">
        <v>15</v>
      </c>
      <c r="X40" s="2"/>
      <c r="Y40" s="2"/>
      <c r="Z40" s="2"/>
      <c r="AA40" s="2"/>
      <c r="AB40" s="2"/>
      <c r="AC40" s="2"/>
      <c r="AD40" s="388">
        <v>2</v>
      </c>
      <c r="AE40" s="438">
        <f>AE4*AD40/AD4</f>
        <v>0.14015037593984964</v>
      </c>
      <c r="AF40" s="388" t="s">
        <v>15</v>
      </c>
      <c r="AG40" s="390"/>
      <c r="AH40" s="390"/>
      <c r="AI40" s="390"/>
      <c r="AJ40" s="18">
        <v>1</v>
      </c>
      <c r="AK40" s="438">
        <f>AK4*AJ40/AJ4</f>
        <v>6.9787234042553187E-2</v>
      </c>
      <c r="AL40" s="23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388">
        <v>4</v>
      </c>
      <c r="AX40" s="440">
        <f>AW40*AX4/AW4</f>
        <v>0.16</v>
      </c>
      <c r="AY40" s="388" t="s">
        <v>15</v>
      </c>
      <c r="AZ40" s="390"/>
      <c r="BA40" s="390"/>
      <c r="BB40" s="390"/>
      <c r="BC40" s="390"/>
      <c r="BD40" s="390"/>
      <c r="BE40" s="390"/>
      <c r="BF40" s="2"/>
      <c r="BG40" s="2"/>
      <c r="BH40" s="2"/>
      <c r="BI40" s="2"/>
      <c r="BJ40" s="444"/>
      <c r="BK40" s="2"/>
      <c r="BL40" s="2"/>
      <c r="BM40" s="2"/>
      <c r="BN40" s="2"/>
      <c r="BO40" s="103">
        <v>2</v>
      </c>
      <c r="BP40" s="442">
        <f>BO40*BP4/BO4</f>
        <v>0.13999999999999999</v>
      </c>
      <c r="BQ40" s="103" t="s">
        <v>15</v>
      </c>
      <c r="BR40" s="2"/>
      <c r="BS40" s="2"/>
      <c r="BT40" s="2"/>
      <c r="BU40" s="2"/>
      <c r="BV40" s="2"/>
      <c r="BW40" s="2"/>
      <c r="BX40" s="2"/>
      <c r="BY40" s="103">
        <v>5</v>
      </c>
      <c r="BZ40" s="442">
        <f>BY40*BZ4/BY4</f>
        <v>0.14949494949494951</v>
      </c>
      <c r="CA40" s="388" t="s">
        <v>15</v>
      </c>
      <c r="CB40" s="2"/>
      <c r="CC40" s="2"/>
      <c r="CD40" s="23"/>
      <c r="CE40" s="23"/>
      <c r="CF40" s="23"/>
      <c r="CG40" s="23"/>
      <c r="CH40" s="2"/>
      <c r="CI40" s="2"/>
      <c r="CJ40" s="2"/>
      <c r="CK40" s="2"/>
      <c r="CL40" s="2"/>
      <c r="CM40" s="2"/>
      <c r="CN40" s="2"/>
      <c r="CO40" s="2"/>
      <c r="CP40" s="2"/>
      <c r="CQ40" s="2"/>
    </row>
    <row r="41" spans="1:95" ht="26.25" customHeight="1" x14ac:dyDescent="0.4">
      <c r="A41" s="23">
        <v>11</v>
      </c>
      <c r="B41" s="270" t="s">
        <v>54</v>
      </c>
      <c r="C41" s="23"/>
      <c r="D41" s="397"/>
      <c r="E41" s="23"/>
      <c r="F41" s="23"/>
      <c r="G41" s="397"/>
      <c r="H41" s="23"/>
      <c r="I41" s="23"/>
      <c r="J41" s="23"/>
      <c r="K41" s="23"/>
      <c r="L41" s="2"/>
      <c r="M41" s="2"/>
      <c r="N41" s="2"/>
      <c r="O41" s="104">
        <v>7.5</v>
      </c>
      <c r="P41" s="442">
        <f>P4*O41/O4</f>
        <v>1.875</v>
      </c>
      <c r="Q41" s="104" t="s">
        <v>16</v>
      </c>
      <c r="R41" s="2"/>
      <c r="S41" s="2"/>
      <c r="T41" s="2"/>
      <c r="U41" s="2"/>
      <c r="V41" s="444"/>
      <c r="W41" s="392"/>
      <c r="X41" s="104">
        <v>6</v>
      </c>
      <c r="Y41" s="442">
        <f>Y4*X41/X4</f>
        <v>0.42000000000000004</v>
      </c>
      <c r="Z41" s="104" t="s">
        <v>16</v>
      </c>
      <c r="AA41" s="2"/>
      <c r="AB41" s="2"/>
      <c r="AC41" s="2"/>
      <c r="AD41" s="23"/>
      <c r="AE41" s="23"/>
      <c r="AF41" s="23"/>
      <c r="AG41" s="344">
        <v>8</v>
      </c>
      <c r="AH41" s="438">
        <f>AH4*AG41/AG4</f>
        <v>0.56000000000000005</v>
      </c>
      <c r="AI41" s="344" t="s">
        <v>16</v>
      </c>
      <c r="AJ41" s="23"/>
      <c r="AK41" s="23"/>
      <c r="AL41" s="23"/>
      <c r="AM41" s="391"/>
      <c r="AN41" s="391"/>
      <c r="AO41" s="391"/>
      <c r="AP41" s="104">
        <v>9</v>
      </c>
      <c r="AQ41" s="442">
        <f>AP41*AQ4/AP4</f>
        <v>0.45</v>
      </c>
      <c r="AR41" s="104" t="s">
        <v>16</v>
      </c>
      <c r="AS41" s="2"/>
      <c r="AT41" s="2"/>
      <c r="AU41" s="2"/>
      <c r="AV41" s="2"/>
      <c r="AW41" s="388">
        <v>2</v>
      </c>
      <c r="AX41" s="440">
        <f>AW41*AX4/AW4</f>
        <v>0.08</v>
      </c>
      <c r="AY41" s="388" t="s">
        <v>15</v>
      </c>
      <c r="AZ41" s="390"/>
      <c r="BA41" s="390"/>
      <c r="BB41" s="390"/>
      <c r="BC41" s="18">
        <v>2</v>
      </c>
      <c r="BD41" s="438">
        <f>BC41*BD4/BC4</f>
        <v>0.08</v>
      </c>
      <c r="BE41" s="390"/>
      <c r="BF41" s="391"/>
      <c r="BG41" s="391"/>
      <c r="BH41" s="391"/>
      <c r="BI41" s="104">
        <v>6</v>
      </c>
      <c r="BJ41" s="443">
        <f>BI41*BJ4/BI4</f>
        <v>0.24000000000000002</v>
      </c>
      <c r="BK41" s="104" t="s">
        <v>16</v>
      </c>
      <c r="BL41" s="2"/>
      <c r="BM41" s="2"/>
      <c r="BN41" s="2"/>
      <c r="BO41" s="2"/>
      <c r="BP41" s="2"/>
      <c r="BQ41" s="2"/>
      <c r="BR41" s="104">
        <v>4</v>
      </c>
      <c r="BS41" s="442">
        <f>BR41*BS4/BR4</f>
        <v>0.28000000000000003</v>
      </c>
      <c r="BT41" s="104" t="s">
        <v>16</v>
      </c>
      <c r="BU41" s="374">
        <v>3</v>
      </c>
      <c r="BV41" s="442">
        <f>BU41*BV4/BU4</f>
        <v>0.20999999999999996</v>
      </c>
      <c r="BW41" s="2"/>
      <c r="BX41" s="2"/>
      <c r="BY41" s="2"/>
      <c r="BZ41" s="2"/>
      <c r="CA41" s="23"/>
      <c r="CB41" s="104">
        <v>15</v>
      </c>
      <c r="CC41" s="442">
        <f>CB41*CC4/CB4</f>
        <v>0.45</v>
      </c>
      <c r="CD41" s="344" t="s">
        <v>16</v>
      </c>
      <c r="CE41" s="23"/>
      <c r="CF41" s="23"/>
      <c r="CG41" s="23"/>
      <c r="CH41" s="2"/>
      <c r="CI41" s="2"/>
      <c r="CJ41" s="2"/>
      <c r="CK41" s="2"/>
      <c r="CL41" s="2"/>
      <c r="CM41" s="2"/>
      <c r="CN41" s="2"/>
      <c r="CO41" s="2"/>
      <c r="CP41" s="2"/>
      <c r="CQ41" s="2"/>
    </row>
    <row r="42" spans="1:95" x14ac:dyDescent="0.4">
      <c r="A42" s="595" t="s">
        <v>55</v>
      </c>
      <c r="B42" s="595"/>
      <c r="C42" s="23"/>
      <c r="D42" s="397"/>
      <c r="E42" s="23"/>
      <c r="F42" s="23"/>
      <c r="G42" s="397"/>
      <c r="H42" s="23"/>
      <c r="I42" s="23"/>
      <c r="J42" s="23"/>
      <c r="K42" s="23"/>
      <c r="L42" s="2"/>
      <c r="M42" s="2"/>
      <c r="N42" s="2"/>
      <c r="O42" s="2"/>
      <c r="P42" s="2"/>
      <c r="Q42" s="2"/>
      <c r="R42" s="2"/>
      <c r="S42" s="2"/>
      <c r="T42" s="2"/>
      <c r="U42" s="2"/>
      <c r="V42" s="444"/>
      <c r="W42" s="2"/>
      <c r="X42" s="2"/>
      <c r="Y42" s="2"/>
      <c r="Z42" s="2"/>
      <c r="AA42" s="2"/>
      <c r="AB42" s="2"/>
      <c r="AC42" s="2"/>
      <c r="AD42" s="23"/>
      <c r="AE42" s="23"/>
      <c r="AF42" s="23"/>
      <c r="AG42" s="23"/>
      <c r="AH42" s="23"/>
      <c r="AI42" s="23"/>
      <c r="AJ42" s="23"/>
      <c r="AK42" s="23"/>
      <c r="AL42" s="23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3"/>
      <c r="AX42" s="397"/>
      <c r="AY42" s="23"/>
      <c r="AZ42" s="23"/>
      <c r="BA42" s="23"/>
      <c r="BB42" s="23"/>
      <c r="BC42" s="23"/>
      <c r="BD42" s="23"/>
      <c r="BE42" s="23"/>
      <c r="BF42" s="2"/>
      <c r="BG42" s="2"/>
      <c r="BH42" s="2"/>
      <c r="BI42" s="2"/>
      <c r="BJ42" s="444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3"/>
      <c r="CB42" s="2"/>
      <c r="CC42" s="2"/>
      <c r="CD42" s="23"/>
      <c r="CE42" s="23"/>
      <c r="CF42" s="23"/>
      <c r="CG42" s="23"/>
      <c r="CH42" s="2"/>
      <c r="CI42" s="2"/>
      <c r="CJ42" s="2"/>
      <c r="CK42" s="2"/>
      <c r="CL42" s="2"/>
      <c r="CM42" s="2"/>
      <c r="CN42" s="2"/>
      <c r="CO42" s="2"/>
      <c r="CP42" s="2"/>
      <c r="CQ42" s="2"/>
    </row>
    <row r="43" spans="1:95" ht="26.25" customHeight="1" x14ac:dyDescent="0.4">
      <c r="A43" s="23">
        <v>1</v>
      </c>
      <c r="B43" s="270" t="s">
        <v>56</v>
      </c>
      <c r="C43" s="23"/>
      <c r="D43" s="397"/>
      <c r="E43" s="23"/>
      <c r="F43" s="344">
        <v>4</v>
      </c>
      <c r="G43" s="440">
        <f>G4*F43/F4</f>
        <v>1.4</v>
      </c>
      <c r="H43" s="344" t="s">
        <v>16</v>
      </c>
      <c r="I43" s="23"/>
      <c r="J43" s="23"/>
      <c r="K43" s="23"/>
      <c r="L43" s="2"/>
      <c r="M43" s="2"/>
      <c r="N43" s="2"/>
      <c r="O43" s="2"/>
      <c r="P43" s="2"/>
      <c r="Q43" s="2"/>
      <c r="R43" s="2"/>
      <c r="S43" s="2"/>
      <c r="T43" s="2"/>
      <c r="U43" s="2"/>
      <c r="V43" s="444"/>
      <c r="W43" s="2"/>
      <c r="X43" s="2"/>
      <c r="Y43" s="2"/>
      <c r="Z43" s="2"/>
      <c r="AA43" s="2"/>
      <c r="AB43" s="2"/>
      <c r="AC43" s="2"/>
      <c r="AD43" s="23"/>
      <c r="AE43" s="23"/>
      <c r="AF43" s="23"/>
      <c r="AG43" s="23"/>
      <c r="AH43" s="23"/>
      <c r="AI43" s="23"/>
      <c r="AJ43" s="23"/>
      <c r="AK43" s="23"/>
      <c r="AL43" s="23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3"/>
      <c r="AX43" s="397"/>
      <c r="AY43" s="23"/>
      <c r="AZ43" s="23"/>
      <c r="BA43" s="23"/>
      <c r="BB43" s="23"/>
      <c r="BC43" s="23"/>
      <c r="BD43" s="23"/>
      <c r="BE43" s="23"/>
      <c r="BF43" s="2"/>
      <c r="BG43" s="2"/>
      <c r="BH43" s="2"/>
      <c r="BI43" s="104">
        <v>8</v>
      </c>
      <c r="BJ43" s="443">
        <f>BI43*BJ4/BI4</f>
        <v>0.32</v>
      </c>
      <c r="BK43" s="104" t="s">
        <v>16</v>
      </c>
      <c r="BL43" s="374">
        <v>2</v>
      </c>
      <c r="BM43" s="442">
        <f>BL43*BM4/BL4</f>
        <v>0.08</v>
      </c>
      <c r="BN43" s="2"/>
      <c r="BO43" s="391"/>
      <c r="BP43" s="391"/>
      <c r="BQ43" s="391"/>
      <c r="BR43" s="393">
        <v>7</v>
      </c>
      <c r="BS43" s="450">
        <f>BR43*BS4/BR4</f>
        <v>0.49</v>
      </c>
      <c r="BT43" s="396" t="s">
        <v>16</v>
      </c>
      <c r="BU43" s="2"/>
      <c r="BV43" s="2"/>
      <c r="BW43" s="2"/>
      <c r="BX43" s="2"/>
      <c r="BY43" s="103">
        <v>5</v>
      </c>
      <c r="BZ43" s="442">
        <f>BY43*BZ4/BY4</f>
        <v>0.14949494949494951</v>
      </c>
      <c r="CA43" s="388" t="s">
        <v>15</v>
      </c>
      <c r="CB43" s="2"/>
      <c r="CC43" s="2"/>
      <c r="CD43" s="23"/>
      <c r="CE43" s="23"/>
      <c r="CF43" s="23"/>
      <c r="CG43" s="23"/>
      <c r="CH43" s="2"/>
      <c r="CI43" s="2"/>
      <c r="CJ43" s="2"/>
      <c r="CK43" s="2"/>
      <c r="CL43" s="2"/>
      <c r="CM43" s="2"/>
      <c r="CN43" s="2"/>
      <c r="CO43" s="2"/>
      <c r="CP43" s="2"/>
      <c r="CQ43" s="2"/>
    </row>
    <row r="44" spans="1:95" ht="26.25" customHeight="1" x14ac:dyDescent="0.4">
      <c r="A44" s="23">
        <v>2</v>
      </c>
      <c r="B44" s="270" t="s">
        <v>57</v>
      </c>
      <c r="C44" s="23"/>
      <c r="D44" s="397"/>
      <c r="E44" s="23"/>
      <c r="F44" s="344">
        <v>6</v>
      </c>
      <c r="G44" s="440">
        <f>G4*F44/F4</f>
        <v>2.0999999999999996</v>
      </c>
      <c r="H44" s="344" t="s">
        <v>16</v>
      </c>
      <c r="I44" s="23"/>
      <c r="J44" s="23"/>
      <c r="K44" s="23"/>
      <c r="L44" s="2"/>
      <c r="M44" s="2"/>
      <c r="N44" s="2"/>
      <c r="O44" s="2"/>
      <c r="P44" s="2"/>
      <c r="Q44" s="2"/>
      <c r="R44" s="2"/>
      <c r="S44" s="2"/>
      <c r="T44" s="2"/>
      <c r="U44" s="2"/>
      <c r="V44" s="444"/>
      <c r="W44" s="2"/>
      <c r="X44" s="2"/>
      <c r="Y44" s="2"/>
      <c r="Z44" s="2"/>
      <c r="AA44" s="2"/>
      <c r="AB44" s="2"/>
      <c r="AC44" s="2"/>
      <c r="AD44" s="388">
        <v>0.5</v>
      </c>
      <c r="AE44" s="438">
        <f>AE4*AD44/AD4</f>
        <v>3.5037593984962409E-2</v>
      </c>
      <c r="AF44" s="388" t="s">
        <v>15</v>
      </c>
      <c r="AG44" s="23"/>
      <c r="AH44" s="23"/>
      <c r="AI44" s="23"/>
      <c r="AJ44" s="18">
        <v>0.5</v>
      </c>
      <c r="AK44" s="438">
        <f>AK4*AJ44/AJ4</f>
        <v>3.4893617021276593E-2</v>
      </c>
      <c r="AL44" s="23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3"/>
      <c r="AX44" s="397"/>
      <c r="AY44" s="23"/>
      <c r="AZ44" s="23"/>
      <c r="BA44" s="23"/>
      <c r="BB44" s="23"/>
      <c r="BC44" s="23"/>
      <c r="BD44" s="23"/>
      <c r="BE44" s="23"/>
      <c r="BF44" s="2"/>
      <c r="BG44" s="2"/>
      <c r="BH44" s="2"/>
      <c r="BI44" s="2"/>
      <c r="BJ44" s="444"/>
      <c r="BK44" s="2"/>
      <c r="BL44" s="2"/>
      <c r="BM44" s="2"/>
      <c r="BN44" s="2"/>
      <c r="BO44" s="103">
        <v>2</v>
      </c>
      <c r="BP44" s="442">
        <f>BO44*BP4/BO4</f>
        <v>0.13999999999999999</v>
      </c>
      <c r="BQ44" s="103" t="s">
        <v>15</v>
      </c>
      <c r="BR44" s="2"/>
      <c r="BS44" s="2"/>
      <c r="BT44" s="2"/>
      <c r="BU44" s="2"/>
      <c r="BV44" s="2"/>
      <c r="BW44" s="2"/>
      <c r="BX44" s="2"/>
      <c r="BY44" s="2"/>
      <c r="BZ44" s="2"/>
      <c r="CA44" s="23"/>
      <c r="CB44" s="2"/>
      <c r="CC44" s="2"/>
      <c r="CD44" s="23"/>
      <c r="CE44" s="23"/>
      <c r="CF44" s="23"/>
      <c r="CG44" s="23"/>
      <c r="CH44" s="2"/>
      <c r="CI44" s="2"/>
      <c r="CJ44" s="2"/>
      <c r="CK44" s="2"/>
      <c r="CL44" s="2"/>
      <c r="CM44" s="2"/>
      <c r="CN44" s="2"/>
      <c r="CO44" s="2"/>
      <c r="CP44" s="2"/>
      <c r="CQ44" s="2"/>
    </row>
    <row r="45" spans="1:95" x14ac:dyDescent="0.4">
      <c r="A45" s="23">
        <v>3</v>
      </c>
      <c r="B45" s="270" t="s">
        <v>12</v>
      </c>
      <c r="C45" s="23"/>
      <c r="D45" s="397"/>
      <c r="E45" s="23"/>
      <c r="F45" s="344">
        <v>6</v>
      </c>
      <c r="G45" s="440">
        <f>G4*F45/F4</f>
        <v>2.0999999999999996</v>
      </c>
      <c r="H45" s="344" t="s">
        <v>16</v>
      </c>
      <c r="I45" s="23"/>
      <c r="J45" s="23"/>
      <c r="K45" s="23"/>
      <c r="L45" s="2"/>
      <c r="M45" s="2"/>
      <c r="N45" s="2"/>
      <c r="O45" s="2"/>
      <c r="P45" s="2"/>
      <c r="Q45" s="2"/>
      <c r="R45" s="2"/>
      <c r="S45" s="2"/>
      <c r="T45" s="2"/>
      <c r="U45" s="103">
        <v>3</v>
      </c>
      <c r="V45" s="443">
        <f>V4*U45/U4</f>
        <v>0.21037974683544305</v>
      </c>
      <c r="W45" s="103" t="s">
        <v>15</v>
      </c>
      <c r="X45" s="2"/>
      <c r="Y45" s="2"/>
      <c r="Z45" s="2"/>
      <c r="AA45" s="2"/>
      <c r="AB45" s="2"/>
      <c r="AC45" s="2"/>
      <c r="AD45" s="388">
        <v>1</v>
      </c>
      <c r="AE45" s="438">
        <f>AE4*AD45/AD4</f>
        <v>7.0075187969924818E-2</v>
      </c>
      <c r="AF45" s="388" t="s">
        <v>15</v>
      </c>
      <c r="AG45" s="23"/>
      <c r="AH45" s="23"/>
      <c r="AI45" s="23"/>
      <c r="AJ45" s="23"/>
      <c r="AK45" s="23"/>
      <c r="AL45" s="23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3"/>
      <c r="AX45" s="397"/>
      <c r="AY45" s="23"/>
      <c r="AZ45" s="23"/>
      <c r="BA45" s="23"/>
      <c r="BB45" s="23"/>
      <c r="BC45" s="23"/>
      <c r="BD45" s="23"/>
      <c r="BE45" s="23"/>
      <c r="BF45" s="103">
        <v>3</v>
      </c>
      <c r="BG45" s="442">
        <f>BF45*BG4/BF4</f>
        <v>0.12000000000000001</v>
      </c>
      <c r="BH45" s="103" t="s">
        <v>15</v>
      </c>
      <c r="BI45" s="2"/>
      <c r="BJ45" s="444"/>
      <c r="BK45" s="2"/>
      <c r="BL45" s="2"/>
      <c r="BM45" s="2"/>
      <c r="BN45" s="2"/>
      <c r="BO45" s="391"/>
      <c r="BP45" s="391"/>
      <c r="BQ45" s="391"/>
      <c r="BR45" s="2"/>
      <c r="BS45" s="2"/>
      <c r="BT45" s="2"/>
      <c r="BU45" s="2"/>
      <c r="BV45" s="2"/>
      <c r="BW45" s="2"/>
      <c r="BX45" s="2"/>
      <c r="BY45" s="2"/>
      <c r="BZ45" s="2"/>
      <c r="CA45" s="23"/>
      <c r="CB45" s="2"/>
      <c r="CC45" s="2"/>
      <c r="CD45" s="23"/>
      <c r="CE45" s="23"/>
      <c r="CF45" s="23"/>
      <c r="CG45" s="23"/>
      <c r="CH45" s="103">
        <v>6</v>
      </c>
      <c r="CI45" s="442">
        <f>CH45*CI4/CH4</f>
        <v>0.18082191780821918</v>
      </c>
      <c r="CJ45" s="103" t="s">
        <v>15</v>
      </c>
      <c r="CK45" s="2"/>
      <c r="CL45" s="2"/>
      <c r="CM45" s="2"/>
      <c r="CN45" s="2"/>
      <c r="CO45" s="2"/>
      <c r="CP45" s="394">
        <v>2</v>
      </c>
      <c r="CQ45" s="442">
        <f>CP45*CQ4/CP4</f>
        <v>6.0000000000000005E-2</v>
      </c>
    </row>
    <row r="46" spans="1:95" ht="26.25" customHeight="1" x14ac:dyDescent="0.4">
      <c r="A46" s="23">
        <v>4</v>
      </c>
      <c r="B46" s="270" t="s">
        <v>58</v>
      </c>
      <c r="C46" s="23"/>
      <c r="D46" s="397"/>
      <c r="E46" s="23"/>
      <c r="F46" s="344">
        <v>6</v>
      </c>
      <c r="G46" s="440">
        <f>G4*F46/F4</f>
        <v>2.0999999999999996</v>
      </c>
      <c r="H46" s="344" t="s">
        <v>16</v>
      </c>
      <c r="I46" s="23"/>
      <c r="J46" s="23"/>
      <c r="K46" s="23"/>
      <c r="L46" s="2"/>
      <c r="M46" s="2"/>
      <c r="N46" s="2"/>
      <c r="O46" s="2"/>
      <c r="P46" s="2"/>
      <c r="Q46" s="2"/>
      <c r="R46" s="2"/>
      <c r="S46" s="2"/>
      <c r="T46" s="2"/>
      <c r="U46" s="103">
        <v>3</v>
      </c>
      <c r="V46" s="443">
        <f>V4*U46/U4</f>
        <v>0.21037974683544305</v>
      </c>
      <c r="W46" s="103" t="s">
        <v>15</v>
      </c>
      <c r="X46" s="2"/>
      <c r="Y46" s="2"/>
      <c r="Z46" s="2"/>
      <c r="AA46" s="2"/>
      <c r="AB46" s="2"/>
      <c r="AC46" s="2"/>
      <c r="AD46" s="388">
        <v>0.5</v>
      </c>
      <c r="AE46" s="438">
        <f>AE4*AD46/AD4</f>
        <v>3.5037593984962409E-2</v>
      </c>
      <c r="AF46" s="388" t="s">
        <v>15</v>
      </c>
      <c r="AG46" s="23"/>
      <c r="AH46" s="23"/>
      <c r="AI46" s="23"/>
      <c r="AJ46" s="18">
        <v>0.5</v>
      </c>
      <c r="AK46" s="438">
        <f>AK4*AJ46/AJ4</f>
        <v>3.4893617021276593E-2</v>
      </c>
      <c r="AL46" s="23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3"/>
      <c r="AX46" s="397"/>
      <c r="AY46" s="23"/>
      <c r="AZ46" s="23"/>
      <c r="BA46" s="23"/>
      <c r="BB46" s="23"/>
      <c r="BC46" s="23"/>
      <c r="BD46" s="23"/>
      <c r="BE46" s="23"/>
      <c r="BF46" s="103">
        <v>2.5</v>
      </c>
      <c r="BG46" s="442">
        <f>BF46*BG4/BF4</f>
        <v>0.1</v>
      </c>
      <c r="BH46" s="103" t="s">
        <v>15</v>
      </c>
      <c r="BI46" s="2"/>
      <c r="BJ46" s="444"/>
      <c r="BK46" s="2"/>
      <c r="BL46" s="374">
        <v>0.5</v>
      </c>
      <c r="BM46" s="442">
        <f>BL46*BM4/BL4</f>
        <v>0.02</v>
      </c>
      <c r="BN46" s="2"/>
      <c r="BO46" s="103">
        <v>2</v>
      </c>
      <c r="BP46" s="442">
        <f>BO46*BP4/BO4</f>
        <v>0.13999999999999999</v>
      </c>
      <c r="BQ46" s="103" t="s">
        <v>15</v>
      </c>
      <c r="BR46" s="2"/>
      <c r="BS46" s="2"/>
      <c r="BT46" s="2"/>
      <c r="BU46" s="2"/>
      <c r="BV46" s="2"/>
      <c r="BW46" s="2"/>
      <c r="BX46" s="2"/>
      <c r="BY46" s="2"/>
      <c r="BZ46" s="2"/>
      <c r="CA46" s="23"/>
      <c r="CB46" s="2"/>
      <c r="CC46" s="2"/>
      <c r="CD46" s="23"/>
      <c r="CE46" s="23"/>
      <c r="CF46" s="23"/>
      <c r="CG46" s="23"/>
      <c r="CH46" s="2"/>
      <c r="CI46" s="2"/>
      <c r="CJ46" s="2"/>
      <c r="CK46" s="2"/>
      <c r="CL46" s="2"/>
      <c r="CM46" s="2"/>
      <c r="CN46" s="2"/>
      <c r="CO46" s="2"/>
      <c r="CP46" s="2"/>
      <c r="CQ46" s="2"/>
    </row>
    <row r="47" spans="1:95" x14ac:dyDescent="0.4">
      <c r="A47" s="23">
        <v>5</v>
      </c>
      <c r="B47" s="270" t="s">
        <v>13</v>
      </c>
      <c r="C47" s="23"/>
      <c r="D47" s="397"/>
      <c r="E47" s="23"/>
      <c r="F47" s="344">
        <v>6</v>
      </c>
      <c r="G47" s="440">
        <f>G4*F47/F4</f>
        <v>2.0999999999999996</v>
      </c>
      <c r="H47" s="344" t="s">
        <v>16</v>
      </c>
      <c r="I47" s="23"/>
      <c r="J47" s="23"/>
      <c r="K47" s="23"/>
      <c r="L47" s="2"/>
      <c r="M47" s="2"/>
      <c r="N47" s="2"/>
      <c r="O47" s="2"/>
      <c r="P47" s="2"/>
      <c r="Q47" s="2"/>
      <c r="R47" s="2"/>
      <c r="S47" s="2"/>
      <c r="T47" s="2"/>
      <c r="U47" s="103">
        <v>3</v>
      </c>
      <c r="V47" s="443">
        <f>V4*U47/U4</f>
        <v>0.21037974683544305</v>
      </c>
      <c r="W47" s="103" t="s">
        <v>15</v>
      </c>
      <c r="X47" s="2"/>
      <c r="Y47" s="2"/>
      <c r="Z47" s="2"/>
      <c r="AA47" s="2"/>
      <c r="AB47" s="2"/>
      <c r="AC47" s="2"/>
      <c r="AD47" s="388">
        <v>2</v>
      </c>
      <c r="AE47" s="438">
        <f>AE4*AD47/AD4</f>
        <v>0.14015037593984964</v>
      </c>
      <c r="AF47" s="388" t="s">
        <v>15</v>
      </c>
      <c r="AG47" s="23"/>
      <c r="AH47" s="23"/>
      <c r="AI47" s="23"/>
      <c r="AJ47" s="23"/>
      <c r="AK47" s="23"/>
      <c r="AL47" s="23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3"/>
      <c r="AX47" s="397"/>
      <c r="AY47" s="23"/>
      <c r="AZ47" s="23"/>
      <c r="BA47" s="23"/>
      <c r="BB47" s="23"/>
      <c r="BC47" s="23"/>
      <c r="BD47" s="23"/>
      <c r="BE47" s="23"/>
      <c r="BF47" s="2"/>
      <c r="BG47" s="2"/>
      <c r="BH47" s="2"/>
      <c r="BI47" s="2"/>
      <c r="BJ47" s="444"/>
      <c r="BK47" s="2"/>
      <c r="BL47" s="2"/>
      <c r="BM47" s="2"/>
      <c r="BN47" s="2"/>
      <c r="BO47" s="103">
        <v>2</v>
      </c>
      <c r="BP47" s="442">
        <f>BO47*BP4/BO4</f>
        <v>0.13999999999999999</v>
      </c>
      <c r="BQ47" s="103" t="s">
        <v>15</v>
      </c>
      <c r="BR47" s="2"/>
      <c r="BS47" s="2"/>
      <c r="BT47" s="2"/>
      <c r="BU47" s="2"/>
      <c r="BV47" s="2"/>
      <c r="BW47" s="2"/>
      <c r="BX47" s="2"/>
      <c r="BY47" s="2"/>
      <c r="BZ47" s="2"/>
      <c r="CA47" s="23"/>
      <c r="CB47" s="2"/>
      <c r="CC47" s="2"/>
      <c r="CD47" s="23"/>
      <c r="CE47" s="23"/>
      <c r="CF47" s="23"/>
      <c r="CG47" s="23"/>
      <c r="CH47" s="2"/>
      <c r="CI47" s="2"/>
      <c r="CJ47" s="2"/>
      <c r="CK47" s="104">
        <v>25</v>
      </c>
      <c r="CL47" s="442">
        <f>CK47*CL4/CK4</f>
        <v>0.75</v>
      </c>
      <c r="CM47" s="104" t="s">
        <v>16</v>
      </c>
      <c r="CN47" s="2"/>
      <c r="CO47" s="2"/>
      <c r="CP47" s="394">
        <v>5</v>
      </c>
      <c r="CQ47" s="442">
        <f>CP47*CQ4/CP4</f>
        <v>0.15000000000000002</v>
      </c>
    </row>
    <row r="48" spans="1:95" ht="26.25" customHeight="1" x14ac:dyDescent="0.4">
      <c r="A48" s="23">
        <v>6</v>
      </c>
      <c r="B48" s="270" t="s">
        <v>59</v>
      </c>
      <c r="C48" s="23"/>
      <c r="D48" s="397"/>
      <c r="E48" s="23"/>
      <c r="F48" s="23"/>
      <c r="G48" s="23"/>
      <c r="H48" s="23"/>
      <c r="I48" s="23"/>
      <c r="J48" s="23"/>
      <c r="K48" s="23"/>
      <c r="L48" s="2"/>
      <c r="M48" s="2"/>
      <c r="N48" s="2"/>
      <c r="O48" s="104">
        <v>7.5</v>
      </c>
      <c r="P48" s="442">
        <f>P4*O48/O4</f>
        <v>1.875</v>
      </c>
      <c r="Q48" s="104" t="s">
        <v>16</v>
      </c>
      <c r="R48" s="2"/>
      <c r="S48" s="2"/>
      <c r="T48" s="2"/>
      <c r="U48" s="2"/>
      <c r="V48" s="444"/>
      <c r="W48" s="2"/>
      <c r="X48" s="104">
        <v>7</v>
      </c>
      <c r="Y48" s="442">
        <f>Y4*X48/X4</f>
        <v>0.49000000000000005</v>
      </c>
      <c r="Z48" s="104" t="s">
        <v>16</v>
      </c>
      <c r="AA48" s="2"/>
      <c r="AB48" s="2"/>
      <c r="AC48" s="2"/>
      <c r="AD48" s="23"/>
      <c r="AE48" s="23"/>
      <c r="AF48" s="23"/>
      <c r="AG48" s="344">
        <v>2</v>
      </c>
      <c r="AH48" s="438">
        <f>AH4*AG48/AG4</f>
        <v>0.14000000000000001</v>
      </c>
      <c r="AI48" s="344" t="s">
        <v>16</v>
      </c>
      <c r="AJ48" s="18">
        <v>2</v>
      </c>
      <c r="AK48" s="438">
        <f>AK4*AJ48/AJ4</f>
        <v>0.13957446808510637</v>
      </c>
      <c r="AL48" s="23"/>
      <c r="AM48" s="391"/>
      <c r="AN48" s="391"/>
      <c r="AO48" s="391"/>
      <c r="AP48" s="104">
        <v>9</v>
      </c>
      <c r="AQ48" s="442">
        <f>AP48*AQ4/AP4</f>
        <v>0.45</v>
      </c>
      <c r="AR48" s="104" t="s">
        <v>16</v>
      </c>
      <c r="AS48" s="2"/>
      <c r="AT48" s="2"/>
      <c r="AU48" s="2"/>
      <c r="AV48" s="2"/>
      <c r="AW48" s="23"/>
      <c r="AX48" s="397"/>
      <c r="AY48" s="23"/>
      <c r="AZ48" s="23"/>
      <c r="BA48" s="23"/>
      <c r="BB48" s="23"/>
      <c r="BC48" s="23"/>
      <c r="BD48" s="23"/>
      <c r="BE48" s="23"/>
      <c r="BF48" s="2"/>
      <c r="BG48" s="2"/>
      <c r="BH48" s="2"/>
      <c r="BI48" s="2"/>
      <c r="BJ48" s="444"/>
      <c r="BK48" s="2"/>
      <c r="BL48" s="2"/>
      <c r="BM48" s="2"/>
      <c r="BN48" s="2"/>
      <c r="BO48" s="391"/>
      <c r="BP48" s="391"/>
      <c r="BQ48" s="391"/>
      <c r="BR48" s="104">
        <v>7</v>
      </c>
      <c r="BS48" s="442">
        <f>BR48*BS4/BR4</f>
        <v>0.49</v>
      </c>
      <c r="BT48" s="104" t="s">
        <v>16</v>
      </c>
      <c r="BU48" s="2"/>
      <c r="BV48" s="2"/>
      <c r="BW48" s="2"/>
      <c r="BX48" s="2"/>
      <c r="BY48" s="2"/>
      <c r="BZ48" s="2"/>
      <c r="CA48" s="390"/>
      <c r="CB48" s="2"/>
      <c r="CC48" s="2"/>
      <c r="CD48" s="2"/>
      <c r="CE48" s="23"/>
      <c r="CF48" s="23"/>
      <c r="CG48" s="23"/>
      <c r="CH48" s="2"/>
      <c r="CI48" s="2"/>
      <c r="CJ48" s="2"/>
      <c r="CK48" s="2"/>
      <c r="CL48" s="2"/>
      <c r="CM48" s="2"/>
      <c r="CN48" s="2"/>
      <c r="CO48" s="2"/>
      <c r="CP48" s="2"/>
      <c r="CQ48" s="2"/>
    </row>
    <row r="49" spans="1:95" ht="26.25" customHeight="1" x14ac:dyDescent="0.4">
      <c r="A49" s="23">
        <v>7</v>
      </c>
      <c r="B49" s="270" t="s">
        <v>60</v>
      </c>
      <c r="C49" s="23"/>
      <c r="D49" s="397"/>
      <c r="E49" s="23"/>
      <c r="F49" s="23"/>
      <c r="G49" s="23"/>
      <c r="H49" s="23"/>
      <c r="I49" s="23"/>
      <c r="J49" s="23"/>
      <c r="K49" s="23"/>
      <c r="L49" s="2"/>
      <c r="M49" s="2"/>
      <c r="N49" s="2"/>
      <c r="O49" s="104">
        <v>7.5</v>
      </c>
      <c r="P49" s="442">
        <f>P4*O49/O4</f>
        <v>1.875</v>
      </c>
      <c r="Q49" s="104" t="s">
        <v>16</v>
      </c>
      <c r="R49" s="2"/>
      <c r="S49" s="2"/>
      <c r="T49" s="2"/>
      <c r="U49" s="2"/>
      <c r="V49" s="444"/>
      <c r="W49" s="2"/>
      <c r="X49" s="104">
        <v>7</v>
      </c>
      <c r="Y49" s="442">
        <f>Y4*X49/X4</f>
        <v>0.49000000000000005</v>
      </c>
      <c r="Z49" s="104" t="s">
        <v>16</v>
      </c>
      <c r="AA49" s="2"/>
      <c r="AB49" s="2"/>
      <c r="AC49" s="2"/>
      <c r="AD49" s="23"/>
      <c r="AE49" s="23"/>
      <c r="AF49" s="23"/>
      <c r="AG49" s="344">
        <v>4</v>
      </c>
      <c r="AH49" s="438">
        <f>AH4*AG49/AG4</f>
        <v>0.28000000000000003</v>
      </c>
      <c r="AI49" s="344" t="s">
        <v>16</v>
      </c>
      <c r="AJ49" s="23"/>
      <c r="AK49" s="23"/>
      <c r="AL49" s="23"/>
      <c r="AM49" s="391"/>
      <c r="AN49" s="391"/>
      <c r="AO49" s="391"/>
      <c r="AP49" s="104">
        <v>9</v>
      </c>
      <c r="AQ49" s="442">
        <f>AP49*AQ4/AP4</f>
        <v>0.45</v>
      </c>
      <c r="AR49" s="104" t="s">
        <v>16</v>
      </c>
      <c r="AS49" s="2"/>
      <c r="AT49" s="2"/>
      <c r="AU49" s="2"/>
      <c r="AV49" s="2"/>
      <c r="AW49" s="23"/>
      <c r="AX49" s="397"/>
      <c r="AY49" s="23"/>
      <c r="AZ49" s="344">
        <v>25</v>
      </c>
      <c r="BA49" s="438">
        <f>AZ49*BA4/AZ4</f>
        <v>1</v>
      </c>
      <c r="BB49" s="344" t="s">
        <v>16</v>
      </c>
      <c r="BC49" s="18">
        <v>5</v>
      </c>
      <c r="BD49" s="438">
        <f>BC49*BD4/BC4</f>
        <v>0.2</v>
      </c>
      <c r="BE49" s="23"/>
      <c r="BF49" s="2"/>
      <c r="BG49" s="2"/>
      <c r="BH49" s="2"/>
      <c r="BI49" s="104">
        <v>6</v>
      </c>
      <c r="BJ49" s="443">
        <f>BI49*BJ4/BI4</f>
        <v>0.24000000000000002</v>
      </c>
      <c r="BK49" s="104" t="s">
        <v>16</v>
      </c>
      <c r="BL49" s="2"/>
      <c r="BM49" s="2"/>
      <c r="BN49" s="2"/>
      <c r="BO49" s="2"/>
      <c r="BP49" s="2"/>
      <c r="BQ49" s="2"/>
      <c r="BR49" s="104">
        <v>4</v>
      </c>
      <c r="BS49" s="442">
        <f>BR49*BS4/BR4</f>
        <v>0.28000000000000003</v>
      </c>
      <c r="BT49" s="104" t="s">
        <v>16</v>
      </c>
      <c r="BU49" s="2"/>
      <c r="BV49" s="2"/>
      <c r="BW49" s="394">
        <v>3</v>
      </c>
      <c r="BX49" s="442">
        <f>BW49*BX4/BW4</f>
        <v>0.21000000000000002</v>
      </c>
      <c r="BY49" s="2"/>
      <c r="BZ49" s="2"/>
      <c r="CA49" s="390"/>
      <c r="CB49" s="104">
        <v>17</v>
      </c>
      <c r="CC49" s="442">
        <f>CB49*CC4/CB4</f>
        <v>0.51</v>
      </c>
      <c r="CD49" s="344" t="s">
        <v>16</v>
      </c>
      <c r="CE49" s="23"/>
      <c r="CF49" s="23"/>
      <c r="CG49" s="23"/>
      <c r="CH49" s="2"/>
      <c r="CI49" s="2"/>
      <c r="CJ49" s="2"/>
      <c r="CK49" s="2"/>
      <c r="CL49" s="2"/>
      <c r="CM49" s="2"/>
      <c r="CN49" s="2"/>
      <c r="CO49" s="2"/>
      <c r="CP49" s="2"/>
      <c r="CQ49" s="2"/>
    </row>
    <row r="50" spans="1:95" ht="26.25" customHeight="1" x14ac:dyDescent="0.4">
      <c r="A50" s="23">
        <v>8</v>
      </c>
      <c r="B50" s="270" t="s">
        <v>61</v>
      </c>
      <c r="C50" s="23"/>
      <c r="D50" s="397"/>
      <c r="E50" s="23"/>
      <c r="F50" s="23"/>
      <c r="G50" s="23"/>
      <c r="H50" s="23"/>
      <c r="I50" s="23"/>
      <c r="J50" s="23"/>
      <c r="K50" s="23"/>
      <c r="L50" s="2"/>
      <c r="M50" s="2"/>
      <c r="N50" s="2"/>
      <c r="O50" s="104">
        <v>7.5</v>
      </c>
      <c r="P50" s="442">
        <f>P4*O50/O4</f>
        <v>1.875</v>
      </c>
      <c r="Q50" s="104" t="s">
        <v>16</v>
      </c>
      <c r="R50" s="2"/>
      <c r="S50" s="2"/>
      <c r="T50" s="2"/>
      <c r="U50" s="2"/>
      <c r="V50" s="444"/>
      <c r="W50" s="2"/>
      <c r="X50" s="104">
        <v>8</v>
      </c>
      <c r="Y50" s="442">
        <f>Y4*X50/X4</f>
        <v>0.56000000000000005</v>
      </c>
      <c r="Z50" s="104" t="s">
        <v>16</v>
      </c>
      <c r="AA50" s="2"/>
      <c r="AB50" s="2"/>
      <c r="AC50" s="2"/>
      <c r="AD50" s="23"/>
      <c r="AE50" s="23"/>
      <c r="AF50" s="23"/>
      <c r="AG50" s="344">
        <v>2</v>
      </c>
      <c r="AH50" s="438">
        <f>AH4*AG50/AG4</f>
        <v>0.14000000000000001</v>
      </c>
      <c r="AI50" s="344" t="s">
        <v>16</v>
      </c>
      <c r="AJ50" s="18">
        <v>2</v>
      </c>
      <c r="AK50" s="438">
        <f>AK4*AJ50/AJ4</f>
        <v>0.13957446808510637</v>
      </c>
      <c r="AL50" s="23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3"/>
      <c r="AX50" s="397"/>
      <c r="AY50" s="23"/>
      <c r="AZ50" s="344">
        <v>10</v>
      </c>
      <c r="BA50" s="438">
        <f>BA4*AZ50/AZ4</f>
        <v>0.4</v>
      </c>
      <c r="BB50" s="344" t="s">
        <v>16</v>
      </c>
      <c r="BC50" s="18">
        <v>5</v>
      </c>
      <c r="BD50" s="438">
        <f>BC50*BD4/BC4</f>
        <v>0.2</v>
      </c>
      <c r="BE50" s="23"/>
      <c r="BF50" s="2"/>
      <c r="BG50" s="2"/>
      <c r="BH50" s="2"/>
      <c r="BI50" s="104">
        <v>6</v>
      </c>
      <c r="BJ50" s="443">
        <f>BI50*BJ4/BI4</f>
        <v>0.24000000000000002</v>
      </c>
      <c r="BK50" s="104" t="s">
        <v>16</v>
      </c>
      <c r="BL50" s="2"/>
      <c r="BM50" s="2"/>
      <c r="BN50" s="2"/>
      <c r="BO50" s="103">
        <v>2</v>
      </c>
      <c r="BP50" s="442">
        <f>BO50*BP4/BO4</f>
        <v>0.13999999999999999</v>
      </c>
      <c r="BQ50" s="103" t="s">
        <v>15</v>
      </c>
      <c r="BR50" s="391"/>
      <c r="BS50" s="391"/>
      <c r="BT50" s="391"/>
      <c r="BU50" s="2"/>
      <c r="BV50" s="2"/>
      <c r="BW50" s="2"/>
      <c r="BX50" s="2"/>
      <c r="BY50" s="2"/>
      <c r="BZ50" s="2"/>
      <c r="CA50" s="23"/>
      <c r="CB50" s="2"/>
      <c r="CC50" s="2"/>
      <c r="CD50" s="2"/>
      <c r="CE50" s="23"/>
      <c r="CF50" s="23"/>
      <c r="CG50" s="23"/>
      <c r="CH50" s="2"/>
      <c r="CI50" s="2"/>
      <c r="CJ50" s="2"/>
      <c r="CK50" s="2"/>
      <c r="CL50" s="2"/>
      <c r="CM50" s="2"/>
      <c r="CN50" s="2"/>
      <c r="CO50" s="2"/>
      <c r="CP50" s="2"/>
      <c r="CQ50" s="2"/>
    </row>
    <row r="51" spans="1:95" x14ac:dyDescent="0.4">
      <c r="A51" s="23">
        <v>9</v>
      </c>
      <c r="B51" s="270" t="s">
        <v>62</v>
      </c>
      <c r="C51" s="23"/>
      <c r="D51" s="397"/>
      <c r="E51" s="23"/>
      <c r="F51" s="23"/>
      <c r="G51" s="23"/>
      <c r="H51" s="23"/>
      <c r="I51" s="23"/>
      <c r="J51" s="23"/>
      <c r="K51" s="23"/>
      <c r="L51" s="2"/>
      <c r="M51" s="2"/>
      <c r="N51" s="2"/>
      <c r="O51" s="104">
        <v>7.5</v>
      </c>
      <c r="P51" s="442">
        <f>P4*O51/O4</f>
        <v>1.875</v>
      </c>
      <c r="Q51" s="104" t="s">
        <v>16</v>
      </c>
      <c r="R51" s="2"/>
      <c r="S51" s="2"/>
      <c r="T51" s="2"/>
      <c r="U51" s="2"/>
      <c r="V51" s="444"/>
      <c r="W51" s="2"/>
      <c r="X51" s="104">
        <v>8</v>
      </c>
      <c r="Y51" s="442">
        <f>Y4*X51/X4</f>
        <v>0.56000000000000005</v>
      </c>
      <c r="Z51" s="104" t="s">
        <v>16</v>
      </c>
      <c r="AA51" s="2"/>
      <c r="AB51" s="2"/>
      <c r="AC51" s="2"/>
      <c r="AD51" s="23"/>
      <c r="AE51" s="23"/>
      <c r="AF51" s="23"/>
      <c r="AG51" s="344">
        <v>8</v>
      </c>
      <c r="AH51" s="438">
        <f>AH4*AG51/AG4</f>
        <v>0.56000000000000005</v>
      </c>
      <c r="AI51" s="344" t="s">
        <v>16</v>
      </c>
      <c r="AJ51" s="23"/>
      <c r="AK51" s="23"/>
      <c r="AL51" s="23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3"/>
      <c r="AX51" s="397"/>
      <c r="AY51" s="23"/>
      <c r="AZ51" s="344">
        <v>15</v>
      </c>
      <c r="BA51" s="438">
        <f>AZ51*BA4/AZ4</f>
        <v>0.6</v>
      </c>
      <c r="BB51" s="344" t="s">
        <v>16</v>
      </c>
      <c r="BC51" s="23"/>
      <c r="BD51" s="23"/>
      <c r="BE51" s="23"/>
      <c r="BF51" s="2"/>
      <c r="BG51" s="2"/>
      <c r="BH51" s="2"/>
      <c r="BI51" s="104">
        <v>6</v>
      </c>
      <c r="BJ51" s="443">
        <f>BI51*BJ4/BI4</f>
        <v>0.24000000000000002</v>
      </c>
      <c r="BK51" s="104" t="s">
        <v>16</v>
      </c>
      <c r="BL51" s="2"/>
      <c r="BM51" s="2"/>
      <c r="BN51" s="2"/>
      <c r="BO51" s="2"/>
      <c r="BP51" s="2"/>
      <c r="BQ51" s="2"/>
      <c r="BR51" s="104">
        <v>7</v>
      </c>
      <c r="BS51" s="442">
        <f>BR51*BS4/BR4</f>
        <v>0.49</v>
      </c>
      <c r="BT51" s="104" t="s">
        <v>16</v>
      </c>
      <c r="BU51" s="2"/>
      <c r="BV51" s="2"/>
      <c r="BW51" s="2"/>
      <c r="BX51" s="2"/>
      <c r="BY51" s="2"/>
      <c r="BZ51" s="2"/>
      <c r="CA51" s="23"/>
      <c r="CB51" s="104">
        <v>18</v>
      </c>
      <c r="CC51" s="442">
        <f>CB51*CC4/CB4</f>
        <v>0.54</v>
      </c>
      <c r="CD51" s="344" t="s">
        <v>16</v>
      </c>
      <c r="CE51" s="23"/>
      <c r="CF51" s="23"/>
      <c r="CG51" s="23"/>
      <c r="CH51" s="2"/>
      <c r="CI51" s="2"/>
      <c r="CJ51" s="2"/>
      <c r="CK51" s="104">
        <v>25</v>
      </c>
      <c r="CL51" s="442">
        <f>CK51*CL4/CK4</f>
        <v>0.75</v>
      </c>
      <c r="CM51" s="104" t="s">
        <v>16</v>
      </c>
      <c r="CN51" s="2"/>
      <c r="CO51" s="2"/>
      <c r="CP51" s="394">
        <v>5</v>
      </c>
      <c r="CQ51" s="442">
        <f>CP51*CQ4/CP4</f>
        <v>0.15000000000000002</v>
      </c>
    </row>
    <row r="52" spans="1:95" ht="26.25" customHeight="1" x14ac:dyDescent="0.4">
      <c r="A52" s="595" t="s">
        <v>63</v>
      </c>
      <c r="B52" s="595"/>
      <c r="C52" s="23"/>
      <c r="D52" s="397"/>
      <c r="E52" s="23"/>
      <c r="F52" s="23"/>
      <c r="G52" s="23"/>
      <c r="H52" s="23"/>
      <c r="I52" s="23"/>
      <c r="J52" s="23"/>
      <c r="K52" s="23"/>
      <c r="L52" s="2"/>
      <c r="M52" s="2"/>
      <c r="N52" s="2"/>
      <c r="O52" s="2"/>
      <c r="P52" s="2"/>
      <c r="Q52" s="2"/>
      <c r="R52" s="2"/>
      <c r="S52" s="2"/>
      <c r="T52" s="2"/>
      <c r="U52" s="2"/>
      <c r="V52" s="444"/>
      <c r="W52" s="2"/>
      <c r="X52" s="2"/>
      <c r="Y52" s="2"/>
      <c r="Z52" s="2"/>
      <c r="AA52" s="2"/>
      <c r="AB52" s="2"/>
      <c r="AC52" s="2"/>
      <c r="AD52" s="23"/>
      <c r="AE52" s="23"/>
      <c r="AF52" s="23"/>
      <c r="AG52" s="23"/>
      <c r="AH52" s="23"/>
      <c r="AI52" s="23"/>
      <c r="AJ52" s="23"/>
      <c r="AK52" s="23"/>
      <c r="AL52" s="23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3"/>
      <c r="AX52" s="397"/>
      <c r="AY52" s="23"/>
      <c r="AZ52" s="23"/>
      <c r="BA52" s="23"/>
      <c r="BB52" s="23"/>
      <c r="BC52" s="23"/>
      <c r="BD52" s="23"/>
      <c r="BE52" s="23"/>
      <c r="BF52" s="2"/>
      <c r="BG52" s="2"/>
      <c r="BH52" s="2"/>
      <c r="BI52" s="2"/>
      <c r="BJ52" s="444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3"/>
      <c r="CB52" s="2"/>
      <c r="CC52" s="2"/>
      <c r="CD52" s="23"/>
      <c r="CE52" s="23"/>
      <c r="CF52" s="23"/>
      <c r="CG52" s="23"/>
      <c r="CH52" s="2"/>
      <c r="CI52" s="2"/>
      <c r="CJ52" s="2"/>
      <c r="CK52" s="2"/>
      <c r="CL52" s="2"/>
      <c r="CM52" s="2"/>
      <c r="CN52" s="2"/>
      <c r="CO52" s="2"/>
      <c r="CP52" s="2"/>
      <c r="CQ52" s="2"/>
    </row>
    <row r="53" spans="1:95" ht="26.25" customHeight="1" x14ac:dyDescent="0.4">
      <c r="A53" s="23">
        <v>1</v>
      </c>
      <c r="B53" s="270" t="s">
        <v>492</v>
      </c>
      <c r="C53" s="388">
        <v>1</v>
      </c>
      <c r="D53" s="440">
        <f>D4*C53/C4</f>
        <v>0.349874686716792</v>
      </c>
      <c r="E53" s="388" t="s">
        <v>15</v>
      </c>
      <c r="F53" s="23"/>
      <c r="G53" s="23"/>
      <c r="H53" s="23"/>
      <c r="I53" s="23"/>
      <c r="J53" s="23"/>
      <c r="K53" s="23"/>
      <c r="L53" s="2"/>
      <c r="M53" s="2"/>
      <c r="N53" s="2"/>
      <c r="O53" s="2"/>
      <c r="P53" s="2"/>
      <c r="Q53" s="2"/>
      <c r="R53" s="2"/>
      <c r="S53" s="2"/>
      <c r="T53" s="2"/>
      <c r="U53" s="2"/>
      <c r="V53" s="444"/>
      <c r="W53" s="2"/>
      <c r="X53" s="2"/>
      <c r="Y53" s="2"/>
      <c r="Z53" s="2"/>
      <c r="AA53" s="2"/>
      <c r="AB53" s="2"/>
      <c r="AC53" s="2"/>
      <c r="AD53" s="23"/>
      <c r="AE53" s="23"/>
      <c r="AF53" s="23"/>
      <c r="AG53" s="23"/>
      <c r="AH53" s="23"/>
      <c r="AI53" s="23"/>
      <c r="AJ53" s="23"/>
      <c r="AK53" s="23"/>
      <c r="AL53" s="23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3"/>
      <c r="AX53" s="397"/>
      <c r="AY53" s="23"/>
      <c r="AZ53" s="23"/>
      <c r="BA53" s="23"/>
      <c r="BB53" s="23"/>
      <c r="BC53" s="23"/>
      <c r="BD53" s="23"/>
      <c r="BE53" s="23"/>
      <c r="BF53" s="2"/>
      <c r="BG53" s="2"/>
      <c r="BH53" s="2"/>
      <c r="BI53" s="2"/>
      <c r="BJ53" s="444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103">
        <v>3</v>
      </c>
      <c r="BZ53" s="442">
        <f>BY53*BZ4/BY4</f>
        <v>8.9696969696969692E-2</v>
      </c>
      <c r="CA53" s="388" t="s">
        <v>15</v>
      </c>
      <c r="CB53" s="2"/>
      <c r="CC53" s="2"/>
      <c r="CD53" s="23"/>
      <c r="CE53" s="23"/>
      <c r="CF53" s="23"/>
      <c r="CG53" s="23"/>
      <c r="CH53" s="2"/>
      <c r="CI53" s="2"/>
      <c r="CJ53" s="2"/>
      <c r="CK53" s="2"/>
      <c r="CL53" s="2"/>
      <c r="CM53" s="2"/>
      <c r="CN53" s="2"/>
      <c r="CO53" s="2"/>
      <c r="CP53" s="2"/>
      <c r="CQ53" s="2"/>
    </row>
    <row r="54" spans="1:95" ht="26.25" customHeight="1" x14ac:dyDescent="0.4">
      <c r="A54" s="23">
        <v>2</v>
      </c>
      <c r="B54" s="270" t="s">
        <v>20</v>
      </c>
      <c r="C54" s="23"/>
      <c r="D54" s="397"/>
      <c r="E54" s="23"/>
      <c r="F54" s="23"/>
      <c r="G54" s="23"/>
      <c r="H54" s="23"/>
      <c r="I54" s="23"/>
      <c r="J54" s="23"/>
      <c r="K54" s="23"/>
      <c r="L54" s="2"/>
      <c r="M54" s="2"/>
      <c r="N54" s="2"/>
      <c r="O54" s="2"/>
      <c r="P54" s="2"/>
      <c r="Q54" s="2"/>
      <c r="R54" s="2"/>
      <c r="S54" s="2"/>
      <c r="T54" s="2"/>
      <c r="U54" s="2"/>
      <c r="V54" s="444"/>
      <c r="W54" s="2"/>
      <c r="X54" s="2"/>
      <c r="Y54" s="2"/>
      <c r="Z54" s="2"/>
      <c r="AA54" s="2"/>
      <c r="AB54" s="2"/>
      <c r="AC54" s="2"/>
      <c r="AD54" s="23"/>
      <c r="AE54" s="23"/>
      <c r="AF54" s="23"/>
      <c r="AG54" s="23"/>
      <c r="AH54" s="23"/>
      <c r="AI54" s="23"/>
      <c r="AJ54" s="23"/>
      <c r="AK54" s="23"/>
      <c r="AL54" s="23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3"/>
      <c r="AX54" s="397"/>
      <c r="AY54" s="23"/>
      <c r="AZ54" s="23"/>
      <c r="BA54" s="23"/>
      <c r="BB54" s="23"/>
      <c r="BC54" s="23"/>
      <c r="BD54" s="23"/>
      <c r="BE54" s="23"/>
      <c r="BF54" s="2"/>
      <c r="BG54" s="2"/>
      <c r="BH54" s="2"/>
      <c r="BI54" s="2"/>
      <c r="BJ54" s="444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3"/>
      <c r="CB54" s="2"/>
      <c r="CC54" s="2"/>
      <c r="CD54" s="23"/>
      <c r="CE54" s="23"/>
      <c r="CF54" s="23"/>
      <c r="CG54" s="23"/>
      <c r="CH54" s="2"/>
      <c r="CI54" s="2"/>
      <c r="CJ54" s="2"/>
      <c r="CK54" s="2"/>
      <c r="CL54" s="2"/>
      <c r="CM54" s="2"/>
      <c r="CN54" s="2"/>
      <c r="CO54" s="2"/>
      <c r="CP54" s="2"/>
      <c r="CQ54" s="2"/>
    </row>
    <row r="55" spans="1:95" ht="26.25" customHeight="1" x14ac:dyDescent="0.4">
      <c r="A55" s="23">
        <v>3</v>
      </c>
      <c r="B55" s="270" t="s">
        <v>65</v>
      </c>
      <c r="C55" s="23"/>
      <c r="D55" s="397"/>
      <c r="E55" s="23"/>
      <c r="F55" s="23"/>
      <c r="G55" s="23"/>
      <c r="H55" s="23"/>
      <c r="I55" s="23"/>
      <c r="J55" s="23"/>
      <c r="K55" s="23"/>
      <c r="L55" s="2"/>
      <c r="M55" s="2"/>
      <c r="N55" s="2"/>
      <c r="O55" s="2"/>
      <c r="P55" s="2"/>
      <c r="Q55" s="2"/>
      <c r="R55" s="2"/>
      <c r="S55" s="2"/>
      <c r="T55" s="2"/>
      <c r="U55" s="2"/>
      <c r="V55" s="444"/>
      <c r="W55" s="2"/>
      <c r="X55" s="2"/>
      <c r="Y55" s="2"/>
      <c r="Z55" s="2"/>
      <c r="AA55" s="2"/>
      <c r="AB55" s="2"/>
      <c r="AC55" s="2"/>
      <c r="AD55" s="23"/>
      <c r="AE55" s="23"/>
      <c r="AF55" s="23"/>
      <c r="AG55" s="23"/>
      <c r="AH55" s="23"/>
      <c r="AI55" s="23"/>
      <c r="AJ55" s="23"/>
      <c r="AK55" s="23"/>
      <c r="AL55" s="23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3"/>
      <c r="AX55" s="397"/>
      <c r="AY55" s="23"/>
      <c r="AZ55" s="23"/>
      <c r="BA55" s="23"/>
      <c r="BB55" s="23"/>
      <c r="BC55" s="23"/>
      <c r="BD55" s="23"/>
      <c r="BE55" s="23"/>
      <c r="BF55" s="2"/>
      <c r="BG55" s="2"/>
      <c r="BH55" s="2"/>
      <c r="BI55" s="2"/>
      <c r="BJ55" s="444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3"/>
      <c r="CB55" s="2"/>
      <c r="CC55" s="2"/>
      <c r="CD55" s="23"/>
      <c r="CE55" s="23"/>
      <c r="CF55" s="23"/>
      <c r="CG55" s="23"/>
      <c r="CH55" s="2"/>
      <c r="CI55" s="2"/>
      <c r="CJ55" s="2"/>
      <c r="CK55" s="2"/>
      <c r="CL55" s="2"/>
      <c r="CM55" s="2"/>
      <c r="CN55" s="2"/>
      <c r="CO55" s="2"/>
      <c r="CP55" s="2"/>
      <c r="CQ55" s="2"/>
    </row>
    <row r="56" spans="1:95" ht="26.25" customHeight="1" x14ac:dyDescent="0.4">
      <c r="A56" s="23">
        <v>4</v>
      </c>
      <c r="B56" s="270" t="s">
        <v>21</v>
      </c>
      <c r="C56" s="23"/>
      <c r="D56" s="397"/>
      <c r="E56" s="23"/>
      <c r="F56" s="23"/>
      <c r="G56" s="23"/>
      <c r="H56" s="23"/>
      <c r="I56" s="23"/>
      <c r="J56" s="23"/>
      <c r="K56" s="23"/>
      <c r="L56" s="2"/>
      <c r="M56" s="2"/>
      <c r="N56" s="2"/>
      <c r="O56" s="2"/>
      <c r="P56" s="2"/>
      <c r="Q56" s="2"/>
      <c r="R56" s="2"/>
      <c r="S56" s="2"/>
      <c r="T56" s="2"/>
      <c r="U56" s="2"/>
      <c r="V56" s="444"/>
      <c r="W56" s="2"/>
      <c r="X56" s="2"/>
      <c r="Y56" s="2"/>
      <c r="Z56" s="2"/>
      <c r="AA56" s="2"/>
      <c r="AB56" s="2"/>
      <c r="AC56" s="2"/>
      <c r="AD56" s="23"/>
      <c r="AE56" s="23"/>
      <c r="AF56" s="23"/>
      <c r="AG56" s="23"/>
      <c r="AH56" s="23"/>
      <c r="AI56" s="23"/>
      <c r="AJ56" s="23"/>
      <c r="AK56" s="23"/>
      <c r="AL56" s="23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3"/>
      <c r="AX56" s="397"/>
      <c r="AY56" s="23"/>
      <c r="AZ56" s="23"/>
      <c r="BA56" s="23"/>
      <c r="BB56" s="23"/>
      <c r="BC56" s="23"/>
      <c r="BD56" s="23"/>
      <c r="BE56" s="23"/>
      <c r="BF56" s="2"/>
      <c r="BG56" s="2"/>
      <c r="BH56" s="2"/>
      <c r="BI56" s="2"/>
      <c r="BJ56" s="444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3"/>
      <c r="CB56" s="2"/>
      <c r="CC56" s="2"/>
      <c r="CD56" s="23"/>
      <c r="CE56" s="23"/>
      <c r="CF56" s="23"/>
      <c r="CG56" s="23"/>
      <c r="CH56" s="2"/>
      <c r="CI56" s="2"/>
      <c r="CJ56" s="2"/>
      <c r="CK56" s="2"/>
      <c r="CL56" s="2"/>
      <c r="CM56" s="2"/>
      <c r="CN56" s="2"/>
      <c r="CO56" s="2"/>
      <c r="CP56" s="2"/>
      <c r="CQ56" s="2"/>
    </row>
    <row r="57" spans="1:95" ht="26.25" customHeight="1" x14ac:dyDescent="0.4">
      <c r="A57" s="23">
        <v>5</v>
      </c>
      <c r="B57" s="270" t="s">
        <v>491</v>
      </c>
      <c r="C57" s="388">
        <v>1</v>
      </c>
      <c r="D57" s="440">
        <f>D4*C57/C4</f>
        <v>0.349874686716792</v>
      </c>
      <c r="E57" s="388" t="s">
        <v>14</v>
      </c>
      <c r="F57" s="23"/>
      <c r="G57" s="23"/>
      <c r="H57" s="23"/>
      <c r="I57" s="23"/>
      <c r="J57" s="23"/>
      <c r="K57" s="23"/>
      <c r="L57" s="2"/>
      <c r="M57" s="2"/>
      <c r="N57" s="2"/>
      <c r="O57" s="2"/>
      <c r="P57" s="2"/>
      <c r="Q57" s="2"/>
      <c r="R57" s="2"/>
      <c r="S57" s="2"/>
      <c r="T57" s="2"/>
      <c r="U57" s="103">
        <v>1</v>
      </c>
      <c r="V57" s="443">
        <f>V4*U57/U4</f>
        <v>7.0126582278481009E-2</v>
      </c>
      <c r="W57" s="103" t="s">
        <v>15</v>
      </c>
      <c r="X57" s="2"/>
      <c r="Y57" s="2"/>
      <c r="Z57" s="2"/>
      <c r="AA57" s="2"/>
      <c r="AB57" s="2"/>
      <c r="AC57" s="2"/>
      <c r="AD57" s="23"/>
      <c r="AE57" s="23"/>
      <c r="AF57" s="23"/>
      <c r="AG57" s="23"/>
      <c r="AH57" s="23"/>
      <c r="AI57" s="23"/>
      <c r="AJ57" s="23"/>
      <c r="AK57" s="23"/>
      <c r="AL57" s="23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3"/>
      <c r="AX57" s="397"/>
      <c r="AY57" s="23"/>
      <c r="AZ57" s="23"/>
      <c r="BA57" s="23"/>
      <c r="BB57" s="23"/>
      <c r="BC57" s="23"/>
      <c r="BD57" s="23"/>
      <c r="BE57" s="23"/>
      <c r="BF57" s="2"/>
      <c r="BG57" s="2"/>
      <c r="BH57" s="2"/>
      <c r="BI57" s="2"/>
      <c r="BJ57" s="444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103">
        <v>3</v>
      </c>
      <c r="BZ57" s="442">
        <f>BY57*BZ4/BY4</f>
        <v>8.9696969696969692E-2</v>
      </c>
      <c r="CA57" s="388" t="s">
        <v>14</v>
      </c>
      <c r="CB57" s="2"/>
      <c r="CC57" s="2"/>
      <c r="CD57" s="23"/>
      <c r="CE57" s="23"/>
      <c r="CF57" s="23"/>
      <c r="CG57" s="23"/>
      <c r="CH57" s="2"/>
      <c r="CI57" s="2"/>
      <c r="CJ57" s="2"/>
      <c r="CK57" s="2"/>
      <c r="CL57" s="2"/>
      <c r="CM57" s="2"/>
      <c r="CN57" s="2"/>
      <c r="CO57" s="2"/>
      <c r="CP57" s="2"/>
      <c r="CQ57" s="2"/>
    </row>
    <row r="58" spans="1:95" ht="26.25" customHeight="1" x14ac:dyDescent="0.4">
      <c r="A58" s="23">
        <v>6</v>
      </c>
      <c r="B58" s="270" t="s">
        <v>67</v>
      </c>
      <c r="C58" s="23"/>
      <c r="D58" s="397"/>
      <c r="E58" s="23"/>
      <c r="F58" s="23"/>
      <c r="G58" s="23"/>
      <c r="H58" s="23"/>
      <c r="I58" s="23"/>
      <c r="J58" s="23"/>
      <c r="K58" s="23"/>
      <c r="L58" s="2"/>
      <c r="M58" s="2"/>
      <c r="N58" s="2"/>
      <c r="O58" s="2"/>
      <c r="P58" s="2"/>
      <c r="Q58" s="2"/>
      <c r="R58" s="2"/>
      <c r="S58" s="2"/>
      <c r="T58" s="2"/>
      <c r="U58" s="2"/>
      <c r="V58" s="444"/>
      <c r="W58" s="2"/>
      <c r="X58" s="2"/>
      <c r="Y58" s="2"/>
      <c r="Z58" s="2"/>
      <c r="AA58" s="2"/>
      <c r="AB58" s="2"/>
      <c r="AC58" s="2"/>
      <c r="AD58" s="23"/>
      <c r="AE58" s="23"/>
      <c r="AF58" s="23"/>
      <c r="AG58" s="23"/>
      <c r="AH58" s="23"/>
      <c r="AI58" s="23"/>
      <c r="AJ58" s="23"/>
      <c r="AK58" s="23"/>
      <c r="AL58" s="23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3"/>
      <c r="AX58" s="397"/>
      <c r="AY58" s="23"/>
      <c r="AZ58" s="23"/>
      <c r="BA58" s="23"/>
      <c r="BB58" s="23"/>
      <c r="BC58" s="23"/>
      <c r="BD58" s="23"/>
      <c r="BE58" s="23"/>
      <c r="BF58" s="2"/>
      <c r="BG58" s="2"/>
      <c r="BH58" s="2"/>
      <c r="BI58" s="2"/>
      <c r="BJ58" s="444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3"/>
      <c r="CB58" s="2"/>
      <c r="CC58" s="2"/>
      <c r="CD58" s="23"/>
      <c r="CE58" s="23"/>
      <c r="CF58" s="23"/>
      <c r="CG58" s="23"/>
      <c r="CH58" s="2"/>
      <c r="CI58" s="2"/>
      <c r="CJ58" s="2"/>
      <c r="CK58" s="2"/>
      <c r="CL58" s="2"/>
      <c r="CM58" s="2"/>
      <c r="CN58" s="2"/>
      <c r="CO58" s="2"/>
      <c r="CP58" s="2"/>
      <c r="CQ58" s="2"/>
    </row>
    <row r="59" spans="1:95" ht="26.25" customHeight="1" x14ac:dyDescent="0.4">
      <c r="A59" s="23">
        <v>7</v>
      </c>
      <c r="B59" s="270" t="s">
        <v>68</v>
      </c>
      <c r="C59" s="23"/>
      <c r="D59" s="397"/>
      <c r="E59" s="23"/>
      <c r="F59" s="23"/>
      <c r="G59" s="23"/>
      <c r="H59" s="23"/>
      <c r="I59" s="23"/>
      <c r="J59" s="23"/>
      <c r="K59" s="23"/>
      <c r="L59" s="2"/>
      <c r="M59" s="2"/>
      <c r="N59" s="2"/>
      <c r="O59" s="2"/>
      <c r="P59" s="2"/>
      <c r="Q59" s="2"/>
      <c r="R59" s="2"/>
      <c r="S59" s="2"/>
      <c r="T59" s="2"/>
      <c r="U59" s="2"/>
      <c r="V59" s="444"/>
      <c r="W59" s="2"/>
      <c r="X59" s="2"/>
      <c r="Y59" s="2"/>
      <c r="Z59" s="2"/>
      <c r="AA59" s="2"/>
      <c r="AB59" s="2"/>
      <c r="AC59" s="2"/>
      <c r="AD59" s="23"/>
      <c r="AE59" s="23"/>
      <c r="AF59" s="23"/>
      <c r="AG59" s="23"/>
      <c r="AH59" s="23"/>
      <c r="AI59" s="23"/>
      <c r="AJ59" s="23"/>
      <c r="AK59" s="23"/>
      <c r="AL59" s="23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3"/>
      <c r="AX59" s="397"/>
      <c r="AY59" s="23"/>
      <c r="AZ59" s="23"/>
      <c r="BA59" s="23"/>
      <c r="BB59" s="23"/>
      <c r="BC59" s="23"/>
      <c r="BD59" s="23"/>
      <c r="BE59" s="23"/>
      <c r="BF59" s="2"/>
      <c r="BG59" s="2"/>
      <c r="BH59" s="2"/>
      <c r="BI59" s="2"/>
      <c r="BJ59" s="444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3"/>
      <c r="CB59" s="2"/>
      <c r="CC59" s="2"/>
      <c r="CD59" s="23"/>
      <c r="CE59" s="23"/>
      <c r="CF59" s="23"/>
      <c r="CG59" s="23"/>
      <c r="CH59" s="2"/>
      <c r="CI59" s="2"/>
      <c r="CJ59" s="2"/>
      <c r="CK59" s="2"/>
      <c r="CL59" s="2"/>
      <c r="CM59" s="2"/>
      <c r="CN59" s="2"/>
      <c r="CO59" s="2"/>
      <c r="CP59" s="2"/>
      <c r="CQ59" s="2"/>
    </row>
    <row r="60" spans="1:95" ht="26.25" customHeight="1" x14ac:dyDescent="0.4">
      <c r="A60" s="23">
        <v>8</v>
      </c>
      <c r="B60" s="270" t="s">
        <v>69</v>
      </c>
      <c r="C60" s="23"/>
      <c r="D60" s="397"/>
      <c r="E60" s="23"/>
      <c r="F60" s="23"/>
      <c r="G60" s="23"/>
      <c r="H60" s="23"/>
      <c r="I60" s="23"/>
      <c r="J60" s="23"/>
      <c r="K60" s="23"/>
      <c r="L60" s="2"/>
      <c r="M60" s="2"/>
      <c r="N60" s="2"/>
      <c r="O60" s="2"/>
      <c r="P60" s="2"/>
      <c r="Q60" s="2"/>
      <c r="R60" s="2"/>
      <c r="S60" s="2"/>
      <c r="T60" s="2"/>
      <c r="U60" s="2"/>
      <c r="V60" s="444"/>
      <c r="W60" s="2"/>
      <c r="X60" s="2"/>
      <c r="Y60" s="2"/>
      <c r="Z60" s="2"/>
      <c r="AA60" s="2"/>
      <c r="AB60" s="2"/>
      <c r="AC60" s="2"/>
      <c r="AD60" s="23"/>
      <c r="AE60" s="23"/>
      <c r="AF60" s="23"/>
      <c r="AG60" s="23"/>
      <c r="AH60" s="23"/>
      <c r="AI60" s="23"/>
      <c r="AJ60" s="23"/>
      <c r="AK60" s="23"/>
      <c r="AL60" s="23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3"/>
      <c r="AX60" s="397"/>
      <c r="AY60" s="23"/>
      <c r="AZ60" s="23"/>
      <c r="BA60" s="23"/>
      <c r="BB60" s="23"/>
      <c r="BC60" s="23"/>
      <c r="BD60" s="23"/>
      <c r="BE60" s="23"/>
      <c r="BF60" s="2"/>
      <c r="BG60" s="2"/>
      <c r="BH60" s="2"/>
      <c r="BI60" s="2"/>
      <c r="BJ60" s="444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3"/>
      <c r="CB60" s="2"/>
      <c r="CC60" s="2"/>
      <c r="CD60" s="23"/>
      <c r="CE60" s="23"/>
      <c r="CF60" s="23"/>
      <c r="CG60" s="23"/>
      <c r="CH60" s="2"/>
      <c r="CI60" s="2"/>
      <c r="CJ60" s="2"/>
      <c r="CK60" s="2"/>
      <c r="CL60" s="2"/>
      <c r="CM60" s="2"/>
      <c r="CN60" s="2"/>
      <c r="CO60" s="2"/>
      <c r="CP60" s="2"/>
      <c r="CQ60" s="2"/>
    </row>
    <row r="61" spans="1:95" ht="26.25" customHeight="1" x14ac:dyDescent="0.4">
      <c r="A61" s="23">
        <v>9</v>
      </c>
      <c r="B61" s="270" t="s">
        <v>70</v>
      </c>
      <c r="C61" s="23"/>
      <c r="D61" s="397"/>
      <c r="E61" s="23"/>
      <c r="F61" s="23"/>
      <c r="G61" s="23"/>
      <c r="H61" s="23"/>
      <c r="I61" s="23"/>
      <c r="J61" s="23"/>
      <c r="K61" s="23"/>
      <c r="L61" s="2"/>
      <c r="M61" s="2"/>
      <c r="N61" s="2"/>
      <c r="O61" s="2"/>
      <c r="P61" s="2"/>
      <c r="Q61" s="2"/>
      <c r="R61" s="2"/>
      <c r="S61" s="2"/>
      <c r="T61" s="2"/>
      <c r="U61" s="2"/>
      <c r="V61" s="444"/>
      <c r="W61" s="2"/>
      <c r="X61" s="2"/>
      <c r="Y61" s="2"/>
      <c r="Z61" s="2"/>
      <c r="AA61" s="2"/>
      <c r="AB61" s="2"/>
      <c r="AC61" s="2"/>
      <c r="AD61" s="23"/>
      <c r="AE61" s="23"/>
      <c r="AF61" s="23"/>
      <c r="AG61" s="23"/>
      <c r="AH61" s="23"/>
      <c r="AI61" s="23"/>
      <c r="AJ61" s="23"/>
      <c r="AK61" s="23"/>
      <c r="AL61" s="23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3"/>
      <c r="AX61" s="397"/>
      <c r="AY61" s="23"/>
      <c r="AZ61" s="23"/>
      <c r="BA61" s="23"/>
      <c r="BB61" s="23"/>
      <c r="BC61" s="23"/>
      <c r="BD61" s="23"/>
      <c r="BE61" s="23"/>
      <c r="BF61" s="2"/>
      <c r="BG61" s="2"/>
      <c r="BH61" s="2"/>
      <c r="BI61" s="2"/>
      <c r="BJ61" s="444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3"/>
      <c r="CB61" s="2"/>
      <c r="CC61" s="2"/>
      <c r="CD61" s="23"/>
      <c r="CE61" s="23"/>
      <c r="CF61" s="23"/>
      <c r="CG61" s="23"/>
      <c r="CH61" s="2"/>
      <c r="CI61" s="2"/>
      <c r="CJ61" s="2"/>
      <c r="CK61" s="2"/>
      <c r="CL61" s="2"/>
      <c r="CM61" s="2"/>
      <c r="CN61" s="2"/>
      <c r="CO61" s="2"/>
      <c r="CP61" s="2"/>
      <c r="CQ61" s="2"/>
    </row>
    <row r="62" spans="1:95" x14ac:dyDescent="0.4">
      <c r="A62" s="593" t="s">
        <v>71</v>
      </c>
      <c r="B62" s="593"/>
      <c r="C62" s="388">
        <f>SUM(C5:C61)</f>
        <v>39.9</v>
      </c>
      <c r="D62" s="398"/>
      <c r="E62" s="388" t="s">
        <v>26</v>
      </c>
      <c r="F62" s="344">
        <f>SUM(F5:F61)</f>
        <v>59</v>
      </c>
      <c r="G62" s="344"/>
      <c r="H62" s="344" t="s">
        <v>27</v>
      </c>
      <c r="I62" s="18">
        <f>SUM(I5:I61)</f>
        <v>1.1000000000000001</v>
      </c>
      <c r="J62" s="18"/>
      <c r="K62" s="399">
        <f>SUM(K4:K61)</f>
        <v>0</v>
      </c>
      <c r="L62" s="388">
        <f>SUM(L5:L61)</f>
        <v>39</v>
      </c>
      <c r="M62" s="388"/>
      <c r="N62" s="388" t="s">
        <v>26</v>
      </c>
      <c r="O62" s="344">
        <f>SUM(O5:O61)</f>
        <v>60</v>
      </c>
      <c r="P62" s="344"/>
      <c r="Q62" s="344" t="s">
        <v>27</v>
      </c>
      <c r="R62" s="18">
        <f>SUM(R5:R61)</f>
        <v>1</v>
      </c>
      <c r="S62" s="18"/>
      <c r="T62" s="399">
        <f>SUM(T4:T61)</f>
        <v>0</v>
      </c>
      <c r="U62" s="388">
        <f>SUM(U5:U61)</f>
        <v>39.5</v>
      </c>
      <c r="V62" s="398"/>
      <c r="W62" s="388" t="s">
        <v>26</v>
      </c>
      <c r="X62" s="344">
        <f>SUM(X5:X61)</f>
        <v>60</v>
      </c>
      <c r="Y62" s="344"/>
      <c r="Z62" s="344" t="s">
        <v>27</v>
      </c>
      <c r="AA62" s="18">
        <f>SUM(AA5:AA61)</f>
        <v>0.5</v>
      </c>
      <c r="AB62" s="18"/>
      <c r="AC62" s="399">
        <f>SUM(AC4:AC61)</f>
        <v>0</v>
      </c>
      <c r="AD62" s="388">
        <f>SUM(AD5:AD61)</f>
        <v>33.25</v>
      </c>
      <c r="AE62" s="388"/>
      <c r="AF62" s="388" t="s">
        <v>26</v>
      </c>
      <c r="AG62" s="449">
        <f>SUM(AG5:AG61)</f>
        <v>55</v>
      </c>
      <c r="AH62" s="344"/>
      <c r="AI62" s="344" t="s">
        <v>27</v>
      </c>
      <c r="AJ62" s="448">
        <f>SUM(AJ5:AJ61)</f>
        <v>11.75</v>
      </c>
      <c r="AK62" s="18"/>
      <c r="AL62" s="399">
        <f>SUM(AL4:AL61)</f>
        <v>0</v>
      </c>
      <c r="AM62" s="388">
        <f>SUM(AM5:AM61)</f>
        <v>30</v>
      </c>
      <c r="AN62" s="388"/>
      <c r="AO62" s="388" t="s">
        <v>26</v>
      </c>
      <c r="AP62" s="344">
        <f>SUM(AP5:AP61)</f>
        <v>59</v>
      </c>
      <c r="AQ62" s="344"/>
      <c r="AR62" s="344" t="s">
        <v>27</v>
      </c>
      <c r="AS62" s="18">
        <f>SUM(AS5:AS61)</f>
        <v>4</v>
      </c>
      <c r="AT62" s="18"/>
      <c r="AU62" s="399">
        <f>SUM(AU5:AU61)</f>
        <v>7</v>
      </c>
      <c r="AV62" s="399"/>
      <c r="AW62" s="388">
        <f>SUM(AW5:AW61)</f>
        <v>33</v>
      </c>
      <c r="AX62" s="398"/>
      <c r="AY62" s="388" t="s">
        <v>26</v>
      </c>
      <c r="AZ62" s="344">
        <f>SUM(AZ5:AZ61)</f>
        <v>50</v>
      </c>
      <c r="BA62" s="344"/>
      <c r="BB62" s="344" t="s">
        <v>27</v>
      </c>
      <c r="BC62" s="18">
        <f>SUM(BC5:BC61)</f>
        <v>17</v>
      </c>
      <c r="BD62" s="18"/>
      <c r="BE62" s="399">
        <f>SUM(BE4:BE61)</f>
        <v>0</v>
      </c>
      <c r="BF62" s="388">
        <f>SUM(BF5:BF61)</f>
        <v>32.5</v>
      </c>
      <c r="BG62" s="388"/>
      <c r="BH62" s="388" t="s">
        <v>26</v>
      </c>
      <c r="BI62" s="344">
        <f>SUM(BI5:BI61)</f>
        <v>54</v>
      </c>
      <c r="BJ62" s="449"/>
      <c r="BK62" s="344" t="s">
        <v>27</v>
      </c>
      <c r="BL62" s="18">
        <f>SUM(BL5:BL61)</f>
        <v>13.5</v>
      </c>
      <c r="BM62" s="18"/>
      <c r="BN62" s="399">
        <f>SUM(BN4:BN61)</f>
        <v>0</v>
      </c>
      <c r="BO62" s="388">
        <f>SUM(BO5:BO61)</f>
        <v>39</v>
      </c>
      <c r="BP62" s="388"/>
      <c r="BQ62" s="388" t="s">
        <v>26</v>
      </c>
      <c r="BR62" s="344">
        <f>SUM(BR5:BR61)</f>
        <v>52</v>
      </c>
      <c r="BS62" s="344"/>
      <c r="BT62" s="344" t="s">
        <v>27</v>
      </c>
      <c r="BU62" s="18">
        <f>SUM(BU5:BU61)</f>
        <v>5</v>
      </c>
      <c r="BV62" s="18"/>
      <c r="BW62" s="399">
        <f>SUM(BW5:BW61)</f>
        <v>4</v>
      </c>
      <c r="BX62" s="399"/>
      <c r="BY62" s="388">
        <f>SUM(BY5:BY61)</f>
        <v>49.5</v>
      </c>
      <c r="BZ62" s="388"/>
      <c r="CA62" s="388" t="s">
        <v>26</v>
      </c>
      <c r="CB62" s="344">
        <f>SUM(CB5:CB61)</f>
        <v>50</v>
      </c>
      <c r="CC62" s="344"/>
      <c r="CD62" s="344" t="s">
        <v>27</v>
      </c>
      <c r="CE62" s="18">
        <f>SUM(CE5:CE61)</f>
        <v>0.5</v>
      </c>
      <c r="CF62" s="18"/>
      <c r="CG62" s="399">
        <f>SUM(CG4:CG61)</f>
        <v>0</v>
      </c>
      <c r="CH62" s="388">
        <f>SUM(CH5:CH61)</f>
        <v>36.5</v>
      </c>
      <c r="CI62" s="388"/>
      <c r="CJ62" s="388" t="s">
        <v>26</v>
      </c>
      <c r="CK62" s="344">
        <f>SUM(CK5:CK61)</f>
        <v>50</v>
      </c>
      <c r="CL62" s="344"/>
      <c r="CM62" s="344" t="s">
        <v>27</v>
      </c>
      <c r="CN62" s="18">
        <f>SUM(CN5:CN61)</f>
        <v>0.5</v>
      </c>
      <c r="CO62" s="18"/>
      <c r="CP62" s="399">
        <f>SUM(CP5:CP61)</f>
        <v>13</v>
      </c>
      <c r="CQ62" s="399"/>
    </row>
    <row r="63" spans="1:95" x14ac:dyDescent="0.4">
      <c r="A63" s="593"/>
      <c r="B63" s="593"/>
      <c r="C63" s="590">
        <f>SUM(C62:K62)</f>
        <v>100</v>
      </c>
      <c r="D63" s="591"/>
      <c r="E63" s="591"/>
      <c r="F63" s="591"/>
      <c r="G63" s="591"/>
      <c r="H63" s="591"/>
      <c r="I63" s="591"/>
      <c r="J63" s="591"/>
      <c r="K63" s="592"/>
      <c r="L63" s="590">
        <f>SUM(L62:T62)</f>
        <v>100</v>
      </c>
      <c r="M63" s="591"/>
      <c r="N63" s="591"/>
      <c r="O63" s="591"/>
      <c r="P63" s="591"/>
      <c r="Q63" s="591"/>
      <c r="R63" s="591"/>
      <c r="S63" s="591"/>
      <c r="T63" s="592"/>
      <c r="U63" s="590">
        <f>SUM(U62:AC62)</f>
        <v>100</v>
      </c>
      <c r="V63" s="591"/>
      <c r="W63" s="591"/>
      <c r="X63" s="591"/>
      <c r="Y63" s="591"/>
      <c r="Z63" s="591"/>
      <c r="AA63" s="591"/>
      <c r="AB63" s="591"/>
      <c r="AC63" s="592"/>
      <c r="AD63" s="590">
        <f>SUM(AD62:AL62)</f>
        <v>100</v>
      </c>
      <c r="AE63" s="591"/>
      <c r="AF63" s="591"/>
      <c r="AG63" s="591"/>
      <c r="AH63" s="591"/>
      <c r="AI63" s="591"/>
      <c r="AJ63" s="591"/>
      <c r="AK63" s="591"/>
      <c r="AL63" s="592"/>
      <c r="AM63" s="590">
        <f>SUM(AM62:AU62)</f>
        <v>100</v>
      </c>
      <c r="AN63" s="591"/>
      <c r="AO63" s="591"/>
      <c r="AP63" s="591"/>
      <c r="AQ63" s="591"/>
      <c r="AR63" s="591"/>
      <c r="AS63" s="591"/>
      <c r="AT63" s="591"/>
      <c r="AU63" s="592"/>
      <c r="AV63" s="433"/>
      <c r="AW63" s="590">
        <f>SUM(AW62:BE62)</f>
        <v>100</v>
      </c>
      <c r="AX63" s="591"/>
      <c r="AY63" s="591"/>
      <c r="AZ63" s="591"/>
      <c r="BA63" s="591"/>
      <c r="BB63" s="591"/>
      <c r="BC63" s="591"/>
      <c r="BD63" s="591"/>
      <c r="BE63" s="592"/>
      <c r="BF63" s="590">
        <f>SUM(BF62:BN62)</f>
        <v>100</v>
      </c>
      <c r="BG63" s="591"/>
      <c r="BH63" s="591"/>
      <c r="BI63" s="591"/>
      <c r="BJ63" s="591"/>
      <c r="BK63" s="591"/>
      <c r="BL63" s="591"/>
      <c r="BM63" s="591"/>
      <c r="BN63" s="592"/>
      <c r="BO63" s="590">
        <f>SUM(BO62:BW62)</f>
        <v>100</v>
      </c>
      <c r="BP63" s="591"/>
      <c r="BQ63" s="591"/>
      <c r="BR63" s="591"/>
      <c r="BS63" s="591"/>
      <c r="BT63" s="591"/>
      <c r="BU63" s="591"/>
      <c r="BV63" s="591"/>
      <c r="BW63" s="591"/>
      <c r="BX63" s="592"/>
      <c r="BY63" s="590">
        <f>SUM(BY62:CG62)</f>
        <v>100</v>
      </c>
      <c r="BZ63" s="591"/>
      <c r="CA63" s="591"/>
      <c r="CB63" s="591"/>
      <c r="CC63" s="591"/>
      <c r="CD63" s="591"/>
      <c r="CE63" s="591"/>
      <c r="CF63" s="591"/>
      <c r="CG63" s="592"/>
      <c r="CH63" s="590">
        <f>SUM(CH62:CP62)</f>
        <v>100</v>
      </c>
      <c r="CI63" s="591"/>
      <c r="CJ63" s="591"/>
      <c r="CK63" s="591"/>
      <c r="CL63" s="591"/>
      <c r="CM63" s="591"/>
      <c r="CN63" s="591"/>
      <c r="CO63" s="591"/>
      <c r="CP63" s="591"/>
      <c r="CQ63" s="592"/>
    </row>
    <row r="64" spans="1:95" s="123" customFormat="1" x14ac:dyDescent="0.4">
      <c r="D64" s="445">
        <f>SUM(D5:D61)</f>
        <v>13.959999999999999</v>
      </c>
      <c r="G64" s="445">
        <f>SUM(G18:G47)</f>
        <v>20.65</v>
      </c>
      <c r="J64" s="439">
        <f>SUM(J19:J26)</f>
        <v>0.39</v>
      </c>
      <c r="M64" s="445">
        <f>SUM(M27:M40)</f>
        <v>9.75</v>
      </c>
      <c r="P64" s="439">
        <f>SUM(P37:P51)</f>
        <v>15</v>
      </c>
      <c r="S64" s="439">
        <f>S29</f>
        <v>0.25</v>
      </c>
      <c r="V64" s="445">
        <f>SUM(V7:V57)</f>
        <v>2.77</v>
      </c>
      <c r="Y64" s="445">
        <f>SUM(Y33:Y51)</f>
        <v>4.2000000000000011</v>
      </c>
      <c r="AB64" s="439">
        <f>AB21</f>
        <v>0.03</v>
      </c>
      <c r="AE64" s="445">
        <f>SUM(AE9:AE47)</f>
        <v>2.3300000000000005</v>
      </c>
      <c r="AH64" s="445">
        <f>SUM(AH32:AH51)</f>
        <v>3.8500000000000005</v>
      </c>
      <c r="AK64" s="445">
        <f>SUM(AK24:AK50)</f>
        <v>0.81999999999999984</v>
      </c>
      <c r="AN64" s="445">
        <f>SUM(AN28:AN36)</f>
        <v>1.5</v>
      </c>
      <c r="AQ64" s="439">
        <f>SUM(AQ33:AQ49)</f>
        <v>2.9500000000000006</v>
      </c>
      <c r="AT64" s="439">
        <f>AT33</f>
        <v>0.2</v>
      </c>
      <c r="AV64" s="439">
        <f>SUM(AV33:AV38)</f>
        <v>0.35</v>
      </c>
      <c r="AX64" s="445">
        <f>SUM(AX7:AX41)</f>
        <v>1.32</v>
      </c>
      <c r="BA64" s="445">
        <f>SUM(BA49:BA51)</f>
        <v>2</v>
      </c>
      <c r="BD64" s="439">
        <f>SUM(BD28:BD50)</f>
        <v>0.68</v>
      </c>
      <c r="BG64" s="439">
        <f>SUM(BG5:BG46)</f>
        <v>1.3000000000000003</v>
      </c>
      <c r="BJ64" s="445">
        <f>SUM(BJ6:BJ51)</f>
        <v>2.16</v>
      </c>
      <c r="BM64" s="439">
        <f>SUM(BM5:BM46)</f>
        <v>0.53999999999999992</v>
      </c>
      <c r="BP64" s="439">
        <f>SUM(BP9:BP50)</f>
        <v>2.73</v>
      </c>
      <c r="BS64" s="439">
        <f>SUM(BS18:BS51)</f>
        <v>3.6400000000000006</v>
      </c>
      <c r="BV64" s="445">
        <f>SUM(BV39:BV41)</f>
        <v>0.35</v>
      </c>
      <c r="BX64" s="439">
        <f>SUM(BX22:BX49)</f>
        <v>0.28000000000000003</v>
      </c>
      <c r="BZ64" s="439">
        <f>SUM(BZ7:BZ61)</f>
        <v>1.4800000000000002</v>
      </c>
      <c r="CC64" s="445">
        <f>SUM(CC41:CC51)</f>
        <v>1.5</v>
      </c>
      <c r="CF64" s="439">
        <f>CF15</f>
        <v>0.02</v>
      </c>
      <c r="CI64" s="445">
        <f>SUM(CI9:CI45)</f>
        <v>1.1000000000000001</v>
      </c>
      <c r="CL64" s="445">
        <f>SUM(CL47:CL51)</f>
        <v>1.5</v>
      </c>
      <c r="CO64" s="439">
        <f>CO11</f>
        <v>0.01</v>
      </c>
      <c r="CQ64" s="439">
        <f>SUM(CQ9:CQ51)</f>
        <v>0.39000000000000007</v>
      </c>
    </row>
    <row r="65" spans="2:90" x14ac:dyDescent="0.4">
      <c r="G65" s="446">
        <f>SUM(D64:J64)</f>
        <v>35</v>
      </c>
      <c r="P65" s="447">
        <f>SUM(M64:S64)</f>
        <v>25</v>
      </c>
      <c r="Y65" s="447">
        <f>V64+Y64+AB64</f>
        <v>7.0000000000000009</v>
      </c>
      <c r="AH65" s="447">
        <f>AE64+AH64+AK64</f>
        <v>7.0000000000000018</v>
      </c>
      <c r="AQ65" s="447">
        <f>AN64+AQ64+AT64+AV64</f>
        <v>5.0000000000000009</v>
      </c>
      <c r="BA65" s="447">
        <f>AX64+BA64+BD64</f>
        <v>4</v>
      </c>
      <c r="BJ65" s="446">
        <f>BG64+BJ64+BM64</f>
        <v>4</v>
      </c>
      <c r="BS65" s="447">
        <f>BP64+BS64+BV64+BX64</f>
        <v>7.0000000000000009</v>
      </c>
      <c r="CC65" s="447">
        <f>BZ64+CC64+CF64</f>
        <v>3.0000000000000004</v>
      </c>
      <c r="CL65" s="447">
        <f>CI64+CL64+CO64+CQ64</f>
        <v>3</v>
      </c>
    </row>
    <row r="67" spans="2:90" x14ac:dyDescent="0.4">
      <c r="B67" s="122" t="s">
        <v>72</v>
      </c>
      <c r="F67" s="124">
        <v>11</v>
      </c>
      <c r="O67" s="124">
        <v>8</v>
      </c>
      <c r="X67" s="124">
        <v>9</v>
      </c>
      <c r="AG67" s="124">
        <v>6</v>
      </c>
      <c r="AP67" s="124">
        <v>8</v>
      </c>
      <c r="AZ67" s="124">
        <v>3</v>
      </c>
      <c r="BI67" s="124">
        <v>8</v>
      </c>
      <c r="BR67" s="124">
        <v>6</v>
      </c>
      <c r="CB67" s="124">
        <v>6</v>
      </c>
      <c r="CK67" s="124">
        <v>2</v>
      </c>
    </row>
    <row r="69" spans="2:90" x14ac:dyDescent="0.4">
      <c r="B69" s="122" t="s">
        <v>343</v>
      </c>
      <c r="C69" s="124" t="s">
        <v>459</v>
      </c>
    </row>
    <row r="70" spans="2:90" x14ac:dyDescent="0.4">
      <c r="B70" s="120"/>
      <c r="C70" s="270" t="s">
        <v>460</v>
      </c>
      <c r="D70" s="452"/>
    </row>
    <row r="71" spans="2:90" x14ac:dyDescent="0.4">
      <c r="C71" s="270" t="s">
        <v>461</v>
      </c>
      <c r="D71" s="452"/>
    </row>
    <row r="74" spans="2:90" x14ac:dyDescent="0.4">
      <c r="C74" s="400" t="s">
        <v>472</v>
      </c>
      <c r="D74" s="453"/>
      <c r="E74" s="400"/>
      <c r="F74" s="400"/>
      <c r="G74" s="400"/>
      <c r="H74" s="400"/>
      <c r="I74" s="400"/>
      <c r="J74" s="400"/>
    </row>
    <row r="75" spans="2:90" x14ac:dyDescent="0.4">
      <c r="C75" s="124" t="s">
        <v>475</v>
      </c>
    </row>
    <row r="76" spans="2:90" x14ac:dyDescent="0.4">
      <c r="C76" s="124" t="s">
        <v>476</v>
      </c>
    </row>
    <row r="77" spans="2:90" x14ac:dyDescent="0.4">
      <c r="C77" s="124" t="s">
        <v>477</v>
      </c>
    </row>
    <row r="78" spans="2:90" x14ac:dyDescent="0.4">
      <c r="C78" s="124" t="s">
        <v>478</v>
      </c>
    </row>
    <row r="80" spans="2:90" x14ac:dyDescent="0.4">
      <c r="C80" s="401" t="s">
        <v>473</v>
      </c>
      <c r="D80" s="454"/>
      <c r="E80" s="401"/>
      <c r="F80" s="401"/>
      <c r="G80" s="401"/>
      <c r="H80" s="401"/>
      <c r="I80" s="401"/>
      <c r="J80" s="401"/>
      <c r="K80" s="401"/>
    </row>
    <row r="81" spans="3:3" x14ac:dyDescent="0.4">
      <c r="C81" s="124" t="s">
        <v>474</v>
      </c>
    </row>
    <row r="82" spans="3:3" x14ac:dyDescent="0.4">
      <c r="C82" s="124" t="s">
        <v>479</v>
      </c>
    </row>
    <row r="83" spans="3:3" x14ac:dyDescent="0.4">
      <c r="C83" s="124" t="s">
        <v>480</v>
      </c>
    </row>
    <row r="84" spans="3:3" x14ac:dyDescent="0.4">
      <c r="C84" s="124" t="s">
        <v>481</v>
      </c>
    </row>
  </sheetData>
  <mergeCells count="61">
    <mergeCell ref="AW63:BE63"/>
    <mergeCell ref="BF63:BN63"/>
    <mergeCell ref="BO63:BX63"/>
    <mergeCell ref="BY63:CG63"/>
    <mergeCell ref="CH63:CQ63"/>
    <mergeCell ref="A62:B63"/>
    <mergeCell ref="C63:K63"/>
    <mergeCell ref="L63:T63"/>
    <mergeCell ref="U63:AC63"/>
    <mergeCell ref="AD63:AL63"/>
    <mergeCell ref="AM63:AU63"/>
    <mergeCell ref="CP3:CQ3"/>
    <mergeCell ref="A4:B4"/>
    <mergeCell ref="A16:B16"/>
    <mergeCell ref="A30:B30"/>
    <mergeCell ref="A42:B42"/>
    <mergeCell ref="A52:B52"/>
    <mergeCell ref="BY3:CA3"/>
    <mergeCell ref="CB3:CD3"/>
    <mergeCell ref="CE3:CF3"/>
    <mergeCell ref="CH3:CJ3"/>
    <mergeCell ref="CK3:CM3"/>
    <mergeCell ref="CN3:CO3"/>
    <mergeCell ref="BI3:BK3"/>
    <mergeCell ref="BL3:BM3"/>
    <mergeCell ref="BO3:BQ3"/>
    <mergeCell ref="BR3:BT3"/>
    <mergeCell ref="BU3:BV3"/>
    <mergeCell ref="BW3:BX3"/>
    <mergeCell ref="AS3:AT3"/>
    <mergeCell ref="AU3:AV3"/>
    <mergeCell ref="AW3:AY3"/>
    <mergeCell ref="AZ3:BB3"/>
    <mergeCell ref="BC3:BD3"/>
    <mergeCell ref="BF3:BH3"/>
    <mergeCell ref="AA3:AB3"/>
    <mergeCell ref="AD3:AF3"/>
    <mergeCell ref="AG3:AI3"/>
    <mergeCell ref="AJ3:AK3"/>
    <mergeCell ref="AM3:AO3"/>
    <mergeCell ref="L3:N3"/>
    <mergeCell ref="O3:Q3"/>
    <mergeCell ref="R3:S3"/>
    <mergeCell ref="U3:W3"/>
    <mergeCell ref="X3:Z3"/>
    <mergeCell ref="A1:B3"/>
    <mergeCell ref="C1:CQ1"/>
    <mergeCell ref="C2:K2"/>
    <mergeCell ref="L2:T2"/>
    <mergeCell ref="U2:AC2"/>
    <mergeCell ref="AD2:AL2"/>
    <mergeCell ref="AM2:AV2"/>
    <mergeCell ref="AW2:BE2"/>
    <mergeCell ref="BF2:BN2"/>
    <mergeCell ref="BO2:BX2"/>
    <mergeCell ref="AP3:AR3"/>
    <mergeCell ref="BY2:CG2"/>
    <mergeCell ref="CH2:CQ2"/>
    <mergeCell ref="C3:E3"/>
    <mergeCell ref="F3:H3"/>
    <mergeCell ref="I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54F61-1C91-7E48-810F-7BC3F4F6D8E8}">
  <dimension ref="A1:CQ84"/>
  <sheetViews>
    <sheetView topLeftCell="B1"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U16" sqref="U16"/>
    </sheetView>
  </sheetViews>
  <sheetFormatPr baseColWidth="10" defaultColWidth="10" defaultRowHeight="24" x14ac:dyDescent="0.4"/>
  <cols>
    <col min="1" max="1" width="5.5" style="123" customWidth="1"/>
    <col min="2" max="2" width="67.1640625" style="124" customWidth="1"/>
    <col min="3" max="3" width="5.5" style="124" customWidth="1"/>
    <col min="4" max="4" width="5.5" style="441" customWidth="1"/>
    <col min="5" max="21" width="5.5" style="124" customWidth="1"/>
    <col min="22" max="22" width="5.5" style="441" customWidth="1"/>
    <col min="23" max="29" width="5.5" style="124" customWidth="1"/>
    <col min="30" max="31" width="6.5" style="124" customWidth="1"/>
    <col min="32" max="49" width="5.5" style="124" customWidth="1"/>
    <col min="50" max="50" width="5.5" style="441" customWidth="1"/>
    <col min="51" max="61" width="5.5" style="124" customWidth="1"/>
    <col min="62" max="62" width="5.5" style="441" customWidth="1"/>
    <col min="63" max="95" width="5.5" style="124" customWidth="1"/>
    <col min="96" max="16384" width="10" style="124"/>
  </cols>
  <sheetData>
    <row r="1" spans="1:95" x14ac:dyDescent="0.4">
      <c r="A1" s="594" t="s">
        <v>24</v>
      </c>
      <c r="B1" s="594"/>
      <c r="C1" s="604" t="s">
        <v>25</v>
      </c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  <c r="R1" s="605"/>
      <c r="S1" s="605"/>
      <c r="T1" s="605"/>
      <c r="U1" s="605"/>
      <c r="V1" s="605"/>
      <c r="W1" s="605"/>
      <c r="X1" s="605"/>
      <c r="Y1" s="605"/>
      <c r="Z1" s="605"/>
      <c r="AA1" s="605"/>
      <c r="AB1" s="605"/>
      <c r="AC1" s="605"/>
      <c r="AD1" s="605"/>
      <c r="AE1" s="605"/>
      <c r="AF1" s="605"/>
      <c r="AG1" s="605"/>
      <c r="AH1" s="605"/>
      <c r="AI1" s="605"/>
      <c r="AJ1" s="605"/>
      <c r="AK1" s="605"/>
      <c r="AL1" s="605"/>
      <c r="AM1" s="605"/>
      <c r="AN1" s="605"/>
      <c r="AO1" s="605"/>
      <c r="AP1" s="605"/>
      <c r="AQ1" s="605"/>
      <c r="AR1" s="605"/>
      <c r="AS1" s="605"/>
      <c r="AT1" s="605"/>
      <c r="AU1" s="605"/>
      <c r="AV1" s="605"/>
      <c r="AW1" s="605"/>
      <c r="AX1" s="605"/>
      <c r="AY1" s="605"/>
      <c r="AZ1" s="605"/>
      <c r="BA1" s="605"/>
      <c r="BB1" s="605"/>
      <c r="BC1" s="605"/>
      <c r="BD1" s="605"/>
      <c r="BE1" s="605"/>
      <c r="BF1" s="605"/>
      <c r="BG1" s="605"/>
      <c r="BH1" s="605"/>
      <c r="BI1" s="605"/>
      <c r="BJ1" s="605"/>
      <c r="BK1" s="605"/>
      <c r="BL1" s="605"/>
      <c r="BM1" s="605"/>
      <c r="BN1" s="605"/>
      <c r="BO1" s="605"/>
      <c r="BP1" s="605"/>
      <c r="BQ1" s="605"/>
      <c r="BR1" s="605"/>
      <c r="BS1" s="605"/>
      <c r="BT1" s="605"/>
      <c r="BU1" s="605"/>
      <c r="BV1" s="605"/>
      <c r="BW1" s="605"/>
      <c r="BX1" s="605"/>
      <c r="BY1" s="605"/>
      <c r="BZ1" s="605"/>
      <c r="CA1" s="605"/>
      <c r="CB1" s="605"/>
      <c r="CC1" s="605"/>
      <c r="CD1" s="605"/>
      <c r="CE1" s="605"/>
      <c r="CF1" s="605"/>
      <c r="CG1" s="605"/>
      <c r="CH1" s="605"/>
      <c r="CI1" s="605"/>
      <c r="CJ1" s="605"/>
      <c r="CK1" s="605"/>
      <c r="CL1" s="605"/>
      <c r="CM1" s="605"/>
      <c r="CN1" s="605"/>
      <c r="CO1" s="605"/>
      <c r="CP1" s="605"/>
      <c r="CQ1" s="605"/>
    </row>
    <row r="2" spans="1:95" x14ac:dyDescent="0.4">
      <c r="A2" s="594"/>
      <c r="B2" s="594"/>
      <c r="C2" s="598">
        <v>1</v>
      </c>
      <c r="D2" s="599"/>
      <c r="E2" s="599"/>
      <c r="F2" s="599"/>
      <c r="G2" s="599"/>
      <c r="H2" s="599"/>
      <c r="I2" s="599"/>
      <c r="J2" s="599"/>
      <c r="K2" s="600"/>
      <c r="L2" s="601">
        <v>2</v>
      </c>
      <c r="M2" s="602"/>
      <c r="N2" s="602"/>
      <c r="O2" s="602"/>
      <c r="P2" s="602"/>
      <c r="Q2" s="602"/>
      <c r="R2" s="602"/>
      <c r="S2" s="602"/>
      <c r="T2" s="603"/>
      <c r="U2" s="601">
        <v>3</v>
      </c>
      <c r="V2" s="602"/>
      <c r="W2" s="602"/>
      <c r="X2" s="602"/>
      <c r="Y2" s="602"/>
      <c r="Z2" s="602"/>
      <c r="AA2" s="602"/>
      <c r="AB2" s="602"/>
      <c r="AC2" s="603"/>
      <c r="AD2" s="598">
        <v>4</v>
      </c>
      <c r="AE2" s="599"/>
      <c r="AF2" s="599"/>
      <c r="AG2" s="599"/>
      <c r="AH2" s="599"/>
      <c r="AI2" s="599"/>
      <c r="AJ2" s="599"/>
      <c r="AK2" s="599"/>
      <c r="AL2" s="600"/>
      <c r="AM2" s="601">
        <v>5</v>
      </c>
      <c r="AN2" s="602"/>
      <c r="AO2" s="602"/>
      <c r="AP2" s="602"/>
      <c r="AQ2" s="602"/>
      <c r="AR2" s="602"/>
      <c r="AS2" s="602"/>
      <c r="AT2" s="602"/>
      <c r="AU2" s="602"/>
      <c r="AV2" s="603"/>
      <c r="AW2" s="598">
        <v>6</v>
      </c>
      <c r="AX2" s="599"/>
      <c r="AY2" s="599"/>
      <c r="AZ2" s="599"/>
      <c r="BA2" s="599"/>
      <c r="BB2" s="599"/>
      <c r="BC2" s="599"/>
      <c r="BD2" s="599"/>
      <c r="BE2" s="600"/>
      <c r="BF2" s="596">
        <v>7</v>
      </c>
      <c r="BG2" s="596"/>
      <c r="BH2" s="596"/>
      <c r="BI2" s="596"/>
      <c r="BJ2" s="596"/>
      <c r="BK2" s="596"/>
      <c r="BL2" s="596"/>
      <c r="BM2" s="596"/>
      <c r="BN2" s="596"/>
      <c r="BO2" s="601">
        <v>8</v>
      </c>
      <c r="BP2" s="602"/>
      <c r="BQ2" s="602"/>
      <c r="BR2" s="602"/>
      <c r="BS2" s="602"/>
      <c r="BT2" s="602"/>
      <c r="BU2" s="602"/>
      <c r="BV2" s="602"/>
      <c r="BW2" s="602"/>
      <c r="BX2" s="603"/>
      <c r="BY2" s="598">
        <v>9</v>
      </c>
      <c r="BZ2" s="599"/>
      <c r="CA2" s="599"/>
      <c r="CB2" s="599"/>
      <c r="CC2" s="599"/>
      <c r="CD2" s="599"/>
      <c r="CE2" s="599"/>
      <c r="CF2" s="599"/>
      <c r="CG2" s="600"/>
      <c r="CH2" s="601">
        <v>10</v>
      </c>
      <c r="CI2" s="602"/>
      <c r="CJ2" s="602"/>
      <c r="CK2" s="602"/>
      <c r="CL2" s="602"/>
      <c r="CM2" s="602"/>
      <c r="CN2" s="602"/>
      <c r="CO2" s="602"/>
      <c r="CP2" s="602"/>
      <c r="CQ2" s="603"/>
    </row>
    <row r="3" spans="1:95" x14ac:dyDescent="0.4">
      <c r="A3" s="594"/>
      <c r="B3" s="594"/>
      <c r="C3" s="588" t="s">
        <v>26</v>
      </c>
      <c r="D3" s="588"/>
      <c r="E3" s="588"/>
      <c r="F3" s="589" t="s">
        <v>27</v>
      </c>
      <c r="G3" s="589"/>
      <c r="H3" s="589"/>
      <c r="I3" s="606" t="s">
        <v>467</v>
      </c>
      <c r="J3" s="607"/>
      <c r="K3" s="394" t="s">
        <v>468</v>
      </c>
      <c r="L3" s="586" t="s">
        <v>26</v>
      </c>
      <c r="M3" s="586"/>
      <c r="N3" s="586"/>
      <c r="O3" s="587" t="s">
        <v>27</v>
      </c>
      <c r="P3" s="587"/>
      <c r="Q3" s="587"/>
      <c r="R3" s="606" t="s">
        <v>467</v>
      </c>
      <c r="S3" s="607"/>
      <c r="T3" s="394" t="s">
        <v>468</v>
      </c>
      <c r="U3" s="586" t="s">
        <v>26</v>
      </c>
      <c r="V3" s="586"/>
      <c r="W3" s="586"/>
      <c r="X3" s="587" t="s">
        <v>27</v>
      </c>
      <c r="Y3" s="587"/>
      <c r="Z3" s="587"/>
      <c r="AA3" s="606" t="s">
        <v>467</v>
      </c>
      <c r="AB3" s="607"/>
      <c r="AC3" s="394" t="s">
        <v>468</v>
      </c>
      <c r="AD3" s="588" t="s">
        <v>26</v>
      </c>
      <c r="AE3" s="588"/>
      <c r="AF3" s="588"/>
      <c r="AG3" s="589" t="s">
        <v>27</v>
      </c>
      <c r="AH3" s="589"/>
      <c r="AI3" s="589"/>
      <c r="AJ3" s="606" t="s">
        <v>467</v>
      </c>
      <c r="AK3" s="607"/>
      <c r="AL3" s="394" t="s">
        <v>468</v>
      </c>
      <c r="AM3" s="586" t="s">
        <v>26</v>
      </c>
      <c r="AN3" s="586"/>
      <c r="AO3" s="586"/>
      <c r="AP3" s="587" t="s">
        <v>27</v>
      </c>
      <c r="AQ3" s="587"/>
      <c r="AR3" s="587"/>
      <c r="AS3" s="606" t="s">
        <v>467</v>
      </c>
      <c r="AT3" s="607"/>
      <c r="AU3" s="608" t="s">
        <v>468</v>
      </c>
      <c r="AV3" s="609"/>
      <c r="AW3" s="588" t="s">
        <v>26</v>
      </c>
      <c r="AX3" s="588"/>
      <c r="AY3" s="588"/>
      <c r="AZ3" s="589" t="s">
        <v>27</v>
      </c>
      <c r="BA3" s="589"/>
      <c r="BB3" s="589"/>
      <c r="BC3" s="606" t="s">
        <v>467</v>
      </c>
      <c r="BD3" s="607"/>
      <c r="BE3" s="394" t="s">
        <v>468</v>
      </c>
      <c r="BF3" s="586" t="s">
        <v>26</v>
      </c>
      <c r="BG3" s="586"/>
      <c r="BH3" s="586"/>
      <c r="BI3" s="587" t="s">
        <v>27</v>
      </c>
      <c r="BJ3" s="587"/>
      <c r="BK3" s="587"/>
      <c r="BL3" s="606" t="s">
        <v>467</v>
      </c>
      <c r="BM3" s="607"/>
      <c r="BN3" s="394" t="s">
        <v>468</v>
      </c>
      <c r="BO3" s="586" t="s">
        <v>26</v>
      </c>
      <c r="BP3" s="586"/>
      <c r="BQ3" s="586"/>
      <c r="BR3" s="587" t="s">
        <v>27</v>
      </c>
      <c r="BS3" s="587"/>
      <c r="BT3" s="587"/>
      <c r="BU3" s="606" t="s">
        <v>467</v>
      </c>
      <c r="BV3" s="607"/>
      <c r="BW3" s="608" t="s">
        <v>468</v>
      </c>
      <c r="BX3" s="609"/>
      <c r="BY3" s="588" t="s">
        <v>26</v>
      </c>
      <c r="BZ3" s="588"/>
      <c r="CA3" s="588"/>
      <c r="CB3" s="589" t="s">
        <v>27</v>
      </c>
      <c r="CC3" s="589"/>
      <c r="CD3" s="589"/>
      <c r="CE3" s="606" t="s">
        <v>467</v>
      </c>
      <c r="CF3" s="607"/>
      <c r="CG3" s="394" t="s">
        <v>468</v>
      </c>
      <c r="CH3" s="610" t="s">
        <v>26</v>
      </c>
      <c r="CI3" s="611"/>
      <c r="CJ3" s="612"/>
      <c r="CK3" s="613" t="s">
        <v>27</v>
      </c>
      <c r="CL3" s="614"/>
      <c r="CM3" s="615"/>
      <c r="CN3" s="606" t="s">
        <v>467</v>
      </c>
      <c r="CO3" s="607"/>
      <c r="CP3" s="608" t="s">
        <v>468</v>
      </c>
      <c r="CQ3" s="609"/>
    </row>
    <row r="4" spans="1:95" x14ac:dyDescent="0.4">
      <c r="A4" s="595" t="s">
        <v>28</v>
      </c>
      <c r="B4" s="595"/>
      <c r="C4" s="23">
        <v>39.9</v>
      </c>
      <c r="D4" s="440">
        <v>13.96</v>
      </c>
      <c r="E4" s="23"/>
      <c r="F4" s="23">
        <v>59</v>
      </c>
      <c r="G4" s="440">
        <v>20.65</v>
      </c>
      <c r="H4" s="23"/>
      <c r="I4" s="23">
        <v>1.1000000000000001</v>
      </c>
      <c r="J4" s="438">
        <v>0.39</v>
      </c>
      <c r="K4" s="23"/>
      <c r="L4" s="2">
        <v>39</v>
      </c>
      <c r="M4" s="442">
        <v>9.75</v>
      </c>
      <c r="N4" s="2"/>
      <c r="O4" s="2">
        <v>60</v>
      </c>
      <c r="P4" s="442">
        <v>15</v>
      </c>
      <c r="Q4" s="2"/>
      <c r="R4" s="2">
        <v>1</v>
      </c>
      <c r="S4" s="442">
        <v>0.25</v>
      </c>
      <c r="T4" s="2"/>
      <c r="U4" s="444">
        <v>39.5</v>
      </c>
      <c r="V4" s="443">
        <v>2.77</v>
      </c>
      <c r="W4" s="2"/>
      <c r="X4" s="444">
        <v>60</v>
      </c>
      <c r="Y4" s="443">
        <v>4.2</v>
      </c>
      <c r="Z4" s="2"/>
      <c r="AA4" s="444">
        <v>0.5</v>
      </c>
      <c r="AB4" s="442">
        <v>0.03</v>
      </c>
      <c r="AC4" s="2"/>
      <c r="AD4" s="23">
        <v>33.25</v>
      </c>
      <c r="AE4" s="440">
        <v>2.33</v>
      </c>
      <c r="AF4" s="23"/>
      <c r="AG4" s="397">
        <v>55</v>
      </c>
      <c r="AH4" s="440">
        <v>3.85</v>
      </c>
      <c r="AI4" s="23"/>
      <c r="AJ4" s="397">
        <v>11.75</v>
      </c>
      <c r="AK4" s="440">
        <v>0.82</v>
      </c>
      <c r="AL4" s="23"/>
      <c r="AM4" s="2">
        <v>30</v>
      </c>
      <c r="AN4" s="443">
        <v>1.5</v>
      </c>
      <c r="AO4" s="2"/>
      <c r="AP4" s="2">
        <v>59</v>
      </c>
      <c r="AQ4" s="442">
        <v>2.95</v>
      </c>
      <c r="AR4" s="2"/>
      <c r="AS4" s="2">
        <v>4</v>
      </c>
      <c r="AT4" s="443">
        <v>0.2</v>
      </c>
      <c r="AU4" s="2">
        <v>7</v>
      </c>
      <c r="AV4" s="442">
        <v>0.35</v>
      </c>
      <c r="AW4" s="23">
        <v>33</v>
      </c>
      <c r="AX4" s="440">
        <v>1.32</v>
      </c>
      <c r="AY4" s="23"/>
      <c r="AZ4" s="23">
        <v>50</v>
      </c>
      <c r="BA4" s="440">
        <v>2</v>
      </c>
      <c r="BB4" s="23"/>
      <c r="BC4" s="23">
        <v>17</v>
      </c>
      <c r="BD4" s="438">
        <v>0.68</v>
      </c>
      <c r="BE4" s="23"/>
      <c r="BF4" s="2">
        <v>32.5</v>
      </c>
      <c r="BG4" s="443">
        <v>1.3</v>
      </c>
      <c r="BH4" s="2"/>
      <c r="BI4" s="2">
        <v>54</v>
      </c>
      <c r="BJ4" s="443">
        <v>2.16</v>
      </c>
      <c r="BK4" s="2"/>
      <c r="BL4" s="2">
        <v>13.5</v>
      </c>
      <c r="BM4" s="442">
        <v>0.54</v>
      </c>
      <c r="BN4" s="2"/>
      <c r="BO4" s="2">
        <v>39</v>
      </c>
      <c r="BP4" s="442">
        <v>2.73</v>
      </c>
      <c r="BQ4" s="2"/>
      <c r="BR4" s="2">
        <v>52</v>
      </c>
      <c r="BS4" s="443">
        <v>3.64</v>
      </c>
      <c r="BT4" s="2"/>
      <c r="BU4" s="2">
        <v>5</v>
      </c>
      <c r="BV4" s="443">
        <v>0.35</v>
      </c>
      <c r="BW4" s="2">
        <v>4</v>
      </c>
      <c r="BX4" s="443">
        <v>0.28000000000000003</v>
      </c>
      <c r="BY4" s="444">
        <v>49.5</v>
      </c>
      <c r="BZ4" s="442">
        <v>1.48</v>
      </c>
      <c r="CA4" s="23"/>
      <c r="CB4" s="2">
        <v>50</v>
      </c>
      <c r="CC4" s="443">
        <v>1.5</v>
      </c>
      <c r="CD4" s="23"/>
      <c r="CE4" s="23">
        <v>0.5</v>
      </c>
      <c r="CF4" s="438">
        <v>0.02</v>
      </c>
      <c r="CG4" s="23"/>
      <c r="CH4" s="444">
        <v>36.5</v>
      </c>
      <c r="CI4" s="443">
        <v>1.1000000000000001</v>
      </c>
      <c r="CJ4" s="2"/>
      <c r="CK4" s="444">
        <v>50</v>
      </c>
      <c r="CL4" s="443">
        <v>1.5</v>
      </c>
      <c r="CM4" s="2"/>
      <c r="CN4" s="444">
        <v>0.5</v>
      </c>
      <c r="CO4" s="442">
        <v>0.01</v>
      </c>
      <c r="CP4" s="444">
        <v>13</v>
      </c>
      <c r="CQ4" s="442">
        <v>0.39</v>
      </c>
    </row>
    <row r="5" spans="1:95" ht="26.25" customHeight="1" x14ac:dyDescent="0.4">
      <c r="A5" s="23">
        <v>1</v>
      </c>
      <c r="B5" s="270" t="s">
        <v>2</v>
      </c>
      <c r="C5" s="388">
        <v>1</v>
      </c>
      <c r="D5" s="440">
        <f>(D4*C5)/C4</f>
        <v>0.349874686716792</v>
      </c>
      <c r="E5" s="388" t="s">
        <v>15</v>
      </c>
      <c r="F5" s="23"/>
      <c r="G5" s="23"/>
      <c r="H5" s="23"/>
      <c r="I5" s="23"/>
      <c r="J5" s="23"/>
      <c r="K5" s="23"/>
      <c r="L5" s="2"/>
      <c r="M5" s="2"/>
      <c r="N5" s="2"/>
      <c r="O5" s="2"/>
      <c r="P5" s="2"/>
      <c r="Q5" s="2"/>
      <c r="R5" s="2"/>
      <c r="S5" s="2"/>
      <c r="T5" s="2"/>
      <c r="U5" s="2"/>
      <c r="V5" s="444"/>
      <c r="W5" s="2"/>
      <c r="X5" s="2"/>
      <c r="Y5" s="2"/>
      <c r="Z5" s="2"/>
      <c r="AA5" s="2"/>
      <c r="AB5" s="2"/>
      <c r="AC5" s="2"/>
      <c r="AD5" s="23"/>
      <c r="AE5" s="23"/>
      <c r="AF5" s="23"/>
      <c r="AG5" s="23"/>
      <c r="AH5" s="23"/>
      <c r="AI5" s="23"/>
      <c r="AJ5" s="23"/>
      <c r="AK5" s="23"/>
      <c r="AL5" s="23"/>
      <c r="AM5" s="2"/>
      <c r="AN5" s="2"/>
      <c r="AO5" s="2"/>
      <c r="AP5" s="2"/>
      <c r="AQ5" s="2"/>
      <c r="AR5" s="2"/>
      <c r="AS5" s="2"/>
      <c r="AT5" s="2"/>
      <c r="AU5" s="2"/>
      <c r="AV5" s="2"/>
      <c r="AW5" s="23"/>
      <c r="AX5" s="397"/>
      <c r="AY5" s="23"/>
      <c r="AZ5" s="23"/>
      <c r="BA5" s="23"/>
      <c r="BB5" s="23"/>
      <c r="BC5" s="23"/>
      <c r="BD5" s="23"/>
      <c r="BE5" s="23"/>
      <c r="BF5" s="103">
        <v>6</v>
      </c>
      <c r="BG5" s="442">
        <f>BF5*BG4/BF4</f>
        <v>0.24000000000000002</v>
      </c>
      <c r="BH5" s="103" t="s">
        <v>14</v>
      </c>
      <c r="BI5" s="2"/>
      <c r="BJ5" s="444"/>
      <c r="BK5" s="2"/>
      <c r="BL5" s="374">
        <v>2</v>
      </c>
      <c r="BM5" s="442">
        <f>BL5*BM4/BL4</f>
        <v>0.08</v>
      </c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3"/>
      <c r="CB5" s="2"/>
      <c r="CC5" s="2"/>
      <c r="CD5" s="23"/>
      <c r="CE5" s="23"/>
      <c r="CF5" s="23"/>
      <c r="CG5" s="23"/>
      <c r="CH5" s="2"/>
      <c r="CI5" s="2"/>
      <c r="CJ5" s="2"/>
      <c r="CK5" s="2"/>
      <c r="CL5" s="2"/>
      <c r="CM5" s="2"/>
      <c r="CN5" s="2"/>
      <c r="CO5" s="2"/>
      <c r="CP5" s="2"/>
      <c r="CQ5" s="2"/>
    </row>
    <row r="6" spans="1:95" ht="26.25" customHeight="1" x14ac:dyDescent="0.4">
      <c r="A6" s="23">
        <v>2</v>
      </c>
      <c r="B6" s="270" t="s">
        <v>3</v>
      </c>
      <c r="C6" s="388">
        <v>1</v>
      </c>
      <c r="D6" s="440">
        <f t="shared" ref="D6:D15" si="0">(D5*C6)/C5</f>
        <v>0.349874686716792</v>
      </c>
      <c r="E6" s="388" t="s">
        <v>15</v>
      </c>
      <c r="F6" s="23"/>
      <c r="G6" s="23"/>
      <c r="H6" s="23"/>
      <c r="I6" s="23"/>
      <c r="J6" s="23"/>
      <c r="K6" s="23"/>
      <c r="L6" s="2"/>
      <c r="M6" s="2"/>
      <c r="N6" s="2"/>
      <c r="O6" s="2"/>
      <c r="P6" s="2"/>
      <c r="Q6" s="2"/>
      <c r="R6" s="2"/>
      <c r="S6" s="2"/>
      <c r="T6" s="2"/>
      <c r="U6" s="2"/>
      <c r="V6" s="444"/>
      <c r="W6" s="2"/>
      <c r="X6" s="2"/>
      <c r="Y6" s="2"/>
      <c r="Z6" s="2"/>
      <c r="AA6" s="2"/>
      <c r="AB6" s="2"/>
      <c r="AC6" s="2"/>
      <c r="AD6" s="23"/>
      <c r="AE6" s="23"/>
      <c r="AF6" s="23"/>
      <c r="AG6" s="23"/>
      <c r="AH6" s="23"/>
      <c r="AI6" s="23"/>
      <c r="AJ6" s="23"/>
      <c r="AK6" s="23"/>
      <c r="AL6" s="23"/>
      <c r="AM6" s="2"/>
      <c r="AN6" s="2"/>
      <c r="AO6" s="2"/>
      <c r="AP6" s="2"/>
      <c r="AQ6" s="2"/>
      <c r="AR6" s="2"/>
      <c r="AS6" s="2"/>
      <c r="AT6" s="2"/>
      <c r="AU6" s="2"/>
      <c r="AV6" s="2"/>
      <c r="AW6" s="23"/>
      <c r="AX6" s="397"/>
      <c r="AY6" s="23"/>
      <c r="AZ6" s="23"/>
      <c r="BA6" s="23"/>
      <c r="BB6" s="23"/>
      <c r="BC6" s="23"/>
      <c r="BD6" s="23"/>
      <c r="BE6" s="23"/>
      <c r="BF6" s="2"/>
      <c r="BG6" s="2"/>
      <c r="BH6" s="2"/>
      <c r="BI6" s="104">
        <v>8</v>
      </c>
      <c r="BJ6" s="443">
        <f>BI6*BJ4/BI4</f>
        <v>0.32</v>
      </c>
      <c r="BK6" s="104" t="s">
        <v>16</v>
      </c>
      <c r="BL6" s="374">
        <v>2</v>
      </c>
      <c r="BM6" s="442">
        <f>BL6*BM4/BL4</f>
        <v>0.08</v>
      </c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3"/>
      <c r="CB6" s="2"/>
      <c r="CC6" s="2"/>
      <c r="CD6" s="23"/>
      <c r="CE6" s="23"/>
      <c r="CF6" s="23"/>
      <c r="CG6" s="23"/>
      <c r="CH6" s="2"/>
      <c r="CI6" s="2"/>
      <c r="CJ6" s="2"/>
      <c r="CK6" s="2"/>
      <c r="CL6" s="2"/>
      <c r="CM6" s="2"/>
      <c r="CN6" s="2"/>
      <c r="CO6" s="2"/>
      <c r="CP6" s="2"/>
      <c r="CQ6" s="2"/>
    </row>
    <row r="7" spans="1:95" ht="26.25" customHeight="1" x14ac:dyDescent="0.4">
      <c r="A7" s="23">
        <v>3</v>
      </c>
      <c r="B7" s="270" t="s">
        <v>4</v>
      </c>
      <c r="C7" s="388">
        <v>1</v>
      </c>
      <c r="D7" s="440">
        <f t="shared" si="0"/>
        <v>0.349874686716792</v>
      </c>
      <c r="E7" s="388" t="s">
        <v>14</v>
      </c>
      <c r="F7" s="23"/>
      <c r="G7" s="23"/>
      <c r="H7" s="23"/>
      <c r="I7" s="23"/>
      <c r="J7" s="23"/>
      <c r="K7" s="23"/>
      <c r="L7" s="2"/>
      <c r="M7" s="2"/>
      <c r="N7" s="2"/>
      <c r="O7" s="2"/>
      <c r="P7" s="2"/>
      <c r="Q7" s="2"/>
      <c r="R7" s="2"/>
      <c r="S7" s="2"/>
      <c r="T7" s="2"/>
      <c r="U7" s="103">
        <v>2</v>
      </c>
      <c r="V7" s="443">
        <f>V4*U7/U4</f>
        <v>0.14025316455696202</v>
      </c>
      <c r="W7" s="103" t="s">
        <v>14</v>
      </c>
      <c r="X7" s="2"/>
      <c r="Y7" s="2"/>
      <c r="Z7" s="2"/>
      <c r="AA7" s="2"/>
      <c r="AB7" s="2"/>
      <c r="AC7" s="2"/>
      <c r="AD7" s="23"/>
      <c r="AE7" s="23"/>
      <c r="AF7" s="23"/>
      <c r="AG7" s="23"/>
      <c r="AH7" s="23"/>
      <c r="AI7" s="23"/>
      <c r="AJ7" s="23"/>
      <c r="AK7" s="23"/>
      <c r="AL7" s="23"/>
      <c r="AM7" s="2"/>
      <c r="AN7" s="2"/>
      <c r="AO7" s="2"/>
      <c r="AP7" s="2"/>
      <c r="AQ7" s="2"/>
      <c r="AR7" s="2"/>
      <c r="AS7" s="2"/>
      <c r="AT7" s="2"/>
      <c r="AU7" s="2"/>
      <c r="AV7" s="2"/>
      <c r="AW7" s="388">
        <v>3</v>
      </c>
      <c r="AX7" s="440">
        <f>AW7*AX4/AW4</f>
        <v>0.12</v>
      </c>
      <c r="AY7" s="388" t="s">
        <v>14</v>
      </c>
      <c r="AZ7" s="23"/>
      <c r="BA7" s="23"/>
      <c r="BB7" s="23"/>
      <c r="BC7" s="23"/>
      <c r="BD7" s="23"/>
      <c r="BE7" s="23"/>
      <c r="BF7" s="2"/>
      <c r="BG7" s="2"/>
      <c r="BH7" s="2"/>
      <c r="BI7" s="2"/>
      <c r="BJ7" s="444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103">
        <v>4</v>
      </c>
      <c r="BZ7" s="442">
        <f>BY7*BZ4/BY4</f>
        <v>0.11959595959595959</v>
      </c>
      <c r="CA7" s="388" t="s">
        <v>15</v>
      </c>
      <c r="CB7" s="2"/>
      <c r="CC7" s="2"/>
      <c r="CD7" s="23"/>
      <c r="CE7" s="23"/>
      <c r="CF7" s="23"/>
      <c r="CG7" s="23"/>
      <c r="CH7" s="2"/>
      <c r="CI7" s="2"/>
      <c r="CJ7" s="2"/>
      <c r="CK7" s="2"/>
      <c r="CL7" s="2"/>
      <c r="CM7" s="2"/>
      <c r="CN7" s="2"/>
      <c r="CO7" s="2"/>
      <c r="CP7" s="2"/>
      <c r="CQ7" s="2"/>
    </row>
    <row r="8" spans="1:95" ht="26.25" customHeight="1" x14ac:dyDescent="0.4">
      <c r="A8" s="23">
        <v>4</v>
      </c>
      <c r="B8" s="270" t="s">
        <v>5</v>
      </c>
      <c r="C8" s="388">
        <v>1</v>
      </c>
      <c r="D8" s="440">
        <f t="shared" si="0"/>
        <v>0.349874686716792</v>
      </c>
      <c r="E8" s="388" t="s">
        <v>14</v>
      </c>
      <c r="F8" s="23"/>
      <c r="G8" s="23"/>
      <c r="H8" s="23"/>
      <c r="I8" s="23"/>
      <c r="J8" s="23"/>
      <c r="K8" s="23"/>
      <c r="L8" s="2"/>
      <c r="M8" s="2"/>
      <c r="N8" s="2"/>
      <c r="O8" s="2"/>
      <c r="P8" s="2"/>
      <c r="Q8" s="2"/>
      <c r="R8" s="2"/>
      <c r="S8" s="2"/>
      <c r="T8" s="2"/>
      <c r="U8" s="103">
        <v>2</v>
      </c>
      <c r="V8" s="443">
        <f>V4*U8/U4</f>
        <v>0.14025316455696202</v>
      </c>
      <c r="W8" s="103" t="s">
        <v>15</v>
      </c>
      <c r="X8" s="2"/>
      <c r="Y8" s="2"/>
      <c r="Z8" s="2"/>
      <c r="AA8" s="2"/>
      <c r="AB8" s="2"/>
      <c r="AC8" s="2"/>
      <c r="AD8" s="23"/>
      <c r="AE8" s="23"/>
      <c r="AF8" s="23"/>
      <c r="AG8" s="23"/>
      <c r="AH8" s="23"/>
      <c r="AI8" s="23"/>
      <c r="AJ8" s="23"/>
      <c r="AK8" s="23"/>
      <c r="AL8" s="23"/>
      <c r="AM8" s="2"/>
      <c r="AN8" s="2"/>
      <c r="AO8" s="2"/>
      <c r="AP8" s="2"/>
      <c r="AQ8" s="2"/>
      <c r="AR8" s="2"/>
      <c r="AS8" s="2"/>
      <c r="AT8" s="2"/>
      <c r="AU8" s="2"/>
      <c r="AV8" s="2"/>
      <c r="AW8" s="388">
        <v>2</v>
      </c>
      <c r="AX8" s="440">
        <f>AW8*AX4/AW4</f>
        <v>0.08</v>
      </c>
      <c r="AY8" s="388" t="s">
        <v>14</v>
      </c>
      <c r="AZ8" s="23"/>
      <c r="BA8" s="23"/>
      <c r="BB8" s="23"/>
      <c r="BC8" s="23"/>
      <c r="BD8" s="23"/>
      <c r="BE8" s="23"/>
      <c r="BF8" s="2"/>
      <c r="BG8" s="2"/>
      <c r="BH8" s="2"/>
      <c r="BI8" s="2"/>
      <c r="BJ8" s="444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103">
        <v>6</v>
      </c>
      <c r="BZ8" s="442">
        <f>BY8*BZ4/BY4</f>
        <v>0.17939393939393938</v>
      </c>
      <c r="CA8" s="388" t="s">
        <v>14</v>
      </c>
      <c r="CB8" s="2"/>
      <c r="CC8" s="2"/>
      <c r="CD8" s="23"/>
      <c r="CE8" s="23"/>
      <c r="CF8" s="23"/>
      <c r="CG8" s="23"/>
      <c r="CH8" s="2"/>
      <c r="CI8" s="2"/>
      <c r="CJ8" s="2"/>
      <c r="CK8" s="2"/>
      <c r="CL8" s="2"/>
      <c r="CM8" s="2"/>
      <c r="CN8" s="2"/>
      <c r="CO8" s="2"/>
      <c r="CP8" s="2"/>
      <c r="CQ8" s="2"/>
    </row>
    <row r="9" spans="1:95" x14ac:dyDescent="0.4">
      <c r="A9" s="23">
        <v>5</v>
      </c>
      <c r="B9" s="270" t="s">
        <v>6</v>
      </c>
      <c r="C9" s="388">
        <v>1</v>
      </c>
      <c r="D9" s="440">
        <f t="shared" si="0"/>
        <v>0.349874686716792</v>
      </c>
      <c r="E9" s="388" t="s">
        <v>14</v>
      </c>
      <c r="F9" s="23"/>
      <c r="G9" s="23"/>
      <c r="H9" s="23"/>
      <c r="I9" s="23"/>
      <c r="J9" s="23"/>
      <c r="K9" s="23"/>
      <c r="L9" s="2"/>
      <c r="M9" s="2"/>
      <c r="N9" s="2"/>
      <c r="O9" s="2"/>
      <c r="P9" s="2"/>
      <c r="Q9" s="2"/>
      <c r="R9" s="2"/>
      <c r="S9" s="2"/>
      <c r="T9" s="2"/>
      <c r="U9" s="2"/>
      <c r="V9" s="444"/>
      <c r="W9" s="2"/>
      <c r="X9" s="2"/>
      <c r="Y9" s="2"/>
      <c r="Z9" s="2"/>
      <c r="AA9" s="2"/>
      <c r="AB9" s="2"/>
      <c r="AC9" s="2"/>
      <c r="AD9" s="388">
        <v>2</v>
      </c>
      <c r="AE9" s="438">
        <f>AE4*AD9/AD4</f>
        <v>0.14015037593984964</v>
      </c>
      <c r="AF9" s="388" t="s">
        <v>14</v>
      </c>
      <c r="AG9" s="23"/>
      <c r="AH9" s="23"/>
      <c r="AI9" s="23"/>
      <c r="AJ9" s="23"/>
      <c r="AK9" s="23"/>
      <c r="AL9" s="23"/>
      <c r="AM9" s="2"/>
      <c r="AN9" s="2"/>
      <c r="AO9" s="2"/>
      <c r="AP9" s="2"/>
      <c r="AQ9" s="2"/>
      <c r="AR9" s="2"/>
      <c r="AS9" s="2"/>
      <c r="AT9" s="2"/>
      <c r="AU9" s="2"/>
      <c r="AV9" s="2"/>
      <c r="AW9" s="23"/>
      <c r="AX9" s="397"/>
      <c r="AY9" s="23"/>
      <c r="AZ9" s="23"/>
      <c r="BA9" s="23"/>
      <c r="BB9" s="23"/>
      <c r="BC9" s="23"/>
      <c r="BD9" s="23"/>
      <c r="BE9" s="23"/>
      <c r="BF9" s="2"/>
      <c r="BG9" s="2"/>
      <c r="BH9" s="2"/>
      <c r="BI9" s="2"/>
      <c r="BJ9" s="444"/>
      <c r="BK9" s="2"/>
      <c r="BL9" s="2"/>
      <c r="BM9" s="2"/>
      <c r="BN9" s="2"/>
      <c r="BO9" s="103">
        <v>1</v>
      </c>
      <c r="BP9" s="442">
        <f>BO9*BP4/BO4</f>
        <v>6.9999999999999993E-2</v>
      </c>
      <c r="BQ9" s="103" t="s">
        <v>14</v>
      </c>
      <c r="BR9" s="2"/>
      <c r="BS9" s="2"/>
      <c r="BT9" s="2"/>
      <c r="BU9" s="2"/>
      <c r="BV9" s="2"/>
      <c r="BW9" s="2"/>
      <c r="BX9" s="2"/>
      <c r="BY9" s="2"/>
      <c r="BZ9" s="2"/>
      <c r="CA9" s="23"/>
      <c r="CB9" s="2"/>
      <c r="CC9" s="2"/>
      <c r="CD9" s="23"/>
      <c r="CE9" s="23"/>
      <c r="CF9" s="23"/>
      <c r="CG9" s="23"/>
      <c r="CH9" s="103">
        <v>5</v>
      </c>
      <c r="CI9" s="442">
        <f>CH9*CI4/CH4</f>
        <v>0.15068493150684931</v>
      </c>
      <c r="CJ9" s="103" t="s">
        <v>15</v>
      </c>
      <c r="CK9" s="2"/>
      <c r="CL9" s="2"/>
      <c r="CM9" s="2"/>
      <c r="CN9" s="2"/>
      <c r="CO9" s="2"/>
      <c r="CP9" s="394">
        <v>1</v>
      </c>
      <c r="CQ9" s="442">
        <f>CP9*CQ4/CP4</f>
        <v>3.0000000000000002E-2</v>
      </c>
    </row>
    <row r="10" spans="1:95" ht="26.25" customHeight="1" x14ac:dyDescent="0.4">
      <c r="A10" s="23">
        <v>6</v>
      </c>
      <c r="B10" s="270" t="s">
        <v>7</v>
      </c>
      <c r="C10" s="388">
        <v>1</v>
      </c>
      <c r="D10" s="440">
        <f t="shared" si="0"/>
        <v>0.349874686716792</v>
      </c>
      <c r="E10" s="388" t="s">
        <v>15</v>
      </c>
      <c r="F10" s="23"/>
      <c r="G10" s="23"/>
      <c r="H10" s="23"/>
      <c r="I10" s="23"/>
      <c r="J10" s="23"/>
      <c r="K10" s="23"/>
      <c r="L10" s="2"/>
      <c r="M10" s="2"/>
      <c r="N10" s="2"/>
      <c r="O10" s="2"/>
      <c r="P10" s="2"/>
      <c r="Q10" s="2"/>
      <c r="R10" s="2"/>
      <c r="S10" s="2"/>
      <c r="T10" s="2"/>
      <c r="U10" s="2"/>
      <c r="V10" s="444"/>
      <c r="W10" s="2"/>
      <c r="X10" s="2"/>
      <c r="Y10" s="2"/>
      <c r="Z10" s="2"/>
      <c r="AA10" s="2"/>
      <c r="AB10" s="2"/>
      <c r="AC10" s="2"/>
      <c r="AD10" s="23"/>
      <c r="AE10" s="23"/>
      <c r="AF10" s="23"/>
      <c r="AG10" s="23"/>
      <c r="AH10" s="23"/>
      <c r="AI10" s="23"/>
      <c r="AJ10" s="23"/>
      <c r="AK10" s="23"/>
      <c r="AL10" s="23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3"/>
      <c r="AX10" s="397"/>
      <c r="AY10" s="23"/>
      <c r="AZ10" s="23"/>
      <c r="BA10" s="23"/>
      <c r="BB10" s="23"/>
      <c r="BC10" s="23"/>
      <c r="BD10" s="23"/>
      <c r="BE10" s="23"/>
      <c r="BF10" s="2"/>
      <c r="BG10" s="2"/>
      <c r="BH10" s="2"/>
      <c r="BI10" s="2"/>
      <c r="BJ10" s="444"/>
      <c r="BK10" s="2"/>
      <c r="BL10" s="2"/>
      <c r="BM10" s="2"/>
      <c r="BN10" s="2"/>
      <c r="BO10" s="103">
        <v>2</v>
      </c>
      <c r="BP10" s="442">
        <f>BO10*BP4/BO4</f>
        <v>0.13999999999999999</v>
      </c>
      <c r="BQ10" s="103" t="s">
        <v>14</v>
      </c>
      <c r="BR10" s="2"/>
      <c r="BS10" s="2"/>
      <c r="BT10" s="2"/>
      <c r="BU10" s="2"/>
      <c r="BV10" s="2"/>
      <c r="BW10" s="2"/>
      <c r="BX10" s="2"/>
      <c r="BY10" s="2"/>
      <c r="BZ10" s="2"/>
      <c r="CA10" s="23"/>
      <c r="CB10" s="2"/>
      <c r="CC10" s="2"/>
      <c r="CD10" s="23"/>
      <c r="CE10" s="23"/>
      <c r="CF10" s="23"/>
      <c r="CG10" s="23"/>
      <c r="CH10" s="2"/>
      <c r="CI10" s="2"/>
      <c r="CJ10" s="2"/>
      <c r="CK10" s="2"/>
      <c r="CL10" s="2"/>
      <c r="CM10" s="2"/>
      <c r="CN10" s="2"/>
      <c r="CO10" s="2"/>
      <c r="CP10" s="2"/>
      <c r="CQ10" s="2"/>
    </row>
    <row r="11" spans="1:95" x14ac:dyDescent="0.4">
      <c r="A11" s="23">
        <v>7</v>
      </c>
      <c r="B11" s="270" t="s">
        <v>8</v>
      </c>
      <c r="C11" s="388">
        <v>1</v>
      </c>
      <c r="D11" s="440">
        <f t="shared" si="0"/>
        <v>0.349874686716792</v>
      </c>
      <c r="E11" s="388" t="s">
        <v>15</v>
      </c>
      <c r="F11" s="23"/>
      <c r="G11" s="23"/>
      <c r="H11" s="23"/>
      <c r="I11" s="23"/>
      <c r="J11" s="23"/>
      <c r="K11" s="23"/>
      <c r="L11" s="2"/>
      <c r="M11" s="2"/>
      <c r="N11" s="2"/>
      <c r="O11" s="2"/>
      <c r="P11" s="2"/>
      <c r="Q11" s="2"/>
      <c r="R11" s="2"/>
      <c r="S11" s="2"/>
      <c r="T11" s="2"/>
      <c r="U11" s="2"/>
      <c r="V11" s="444"/>
      <c r="W11" s="2"/>
      <c r="X11" s="2"/>
      <c r="Y11" s="2"/>
      <c r="Z11" s="2"/>
      <c r="AA11" s="2"/>
      <c r="AB11" s="2"/>
      <c r="AC11" s="2"/>
      <c r="AD11" s="389">
        <v>0.5</v>
      </c>
      <c r="AE11" s="440">
        <f>AE4*AD11/AD4</f>
        <v>3.5037593984962409E-2</v>
      </c>
      <c r="AF11" s="388" t="s">
        <v>15</v>
      </c>
      <c r="AG11" s="23"/>
      <c r="AH11" s="23"/>
      <c r="AI11" s="23"/>
      <c r="AJ11" s="23"/>
      <c r="AK11" s="23"/>
      <c r="AL11" s="23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3"/>
      <c r="AX11" s="397"/>
      <c r="AY11" s="23"/>
      <c r="AZ11" s="23"/>
      <c r="BA11" s="23"/>
      <c r="BB11" s="23"/>
      <c r="BC11" s="23"/>
      <c r="BD11" s="23"/>
      <c r="BE11" s="23"/>
      <c r="BF11" s="2"/>
      <c r="BG11" s="2"/>
      <c r="BH11" s="2"/>
      <c r="BI11" s="2"/>
      <c r="BJ11" s="444"/>
      <c r="BK11" s="2"/>
      <c r="BL11" s="2"/>
      <c r="BM11" s="2"/>
      <c r="BN11" s="2"/>
      <c r="BO11" s="103">
        <v>1</v>
      </c>
      <c r="BP11" s="442">
        <f>BO11*BP4/BO4</f>
        <v>6.9999999999999993E-2</v>
      </c>
      <c r="BQ11" s="103" t="s">
        <v>15</v>
      </c>
      <c r="BR11" s="2"/>
      <c r="BS11" s="2"/>
      <c r="BT11" s="2"/>
      <c r="BU11" s="2"/>
      <c r="BV11" s="2"/>
      <c r="BW11" s="2"/>
      <c r="BX11" s="2"/>
      <c r="BY11" s="2"/>
      <c r="BZ11" s="2"/>
      <c r="CA11" s="23"/>
      <c r="CB11" s="2"/>
      <c r="CC11" s="2"/>
      <c r="CD11" s="23"/>
      <c r="CE11" s="23"/>
      <c r="CF11" s="23"/>
      <c r="CG11" s="23"/>
      <c r="CH11" s="103">
        <v>3.5</v>
      </c>
      <c r="CI11" s="442">
        <f>CH11*CI4/CH4</f>
        <v>0.10547945205479453</v>
      </c>
      <c r="CJ11" s="103" t="s">
        <v>15</v>
      </c>
      <c r="CK11" s="2"/>
      <c r="CL11" s="2"/>
      <c r="CM11" s="2"/>
      <c r="CN11" s="374">
        <v>0.5</v>
      </c>
      <c r="CO11" s="442">
        <f>CN11*CO4/CN4</f>
        <v>0.01</v>
      </c>
      <c r="CP11" s="2"/>
      <c r="CQ11" s="2"/>
    </row>
    <row r="12" spans="1:95" ht="26.25" customHeight="1" x14ac:dyDescent="0.4">
      <c r="A12" s="23">
        <v>8</v>
      </c>
      <c r="B12" s="270" t="s">
        <v>9</v>
      </c>
      <c r="C12" s="388">
        <v>1</v>
      </c>
      <c r="D12" s="440">
        <f t="shared" si="0"/>
        <v>0.349874686716792</v>
      </c>
      <c r="E12" s="388" t="s">
        <v>14</v>
      </c>
      <c r="F12" s="23"/>
      <c r="G12" s="23"/>
      <c r="H12" s="23"/>
      <c r="I12" s="23"/>
      <c r="J12" s="23"/>
      <c r="K12" s="23"/>
      <c r="L12" s="2"/>
      <c r="M12" s="2"/>
      <c r="N12" s="2"/>
      <c r="O12" s="2"/>
      <c r="P12" s="2"/>
      <c r="Q12" s="2"/>
      <c r="R12" s="2"/>
      <c r="S12" s="2"/>
      <c r="T12" s="2"/>
      <c r="U12" s="2"/>
      <c r="V12" s="444"/>
      <c r="W12" s="2"/>
      <c r="X12" s="2"/>
      <c r="Y12" s="2"/>
      <c r="Z12" s="2"/>
      <c r="AA12" s="2"/>
      <c r="AB12" s="2"/>
      <c r="AC12" s="2"/>
      <c r="AD12" s="23"/>
      <c r="AE12" s="23"/>
      <c r="AF12" s="23"/>
      <c r="AG12" s="23"/>
      <c r="AH12" s="23"/>
      <c r="AI12" s="23"/>
      <c r="AJ12" s="23"/>
      <c r="AK12" s="23"/>
      <c r="AL12" s="23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3"/>
      <c r="AX12" s="397"/>
      <c r="AY12" s="23"/>
      <c r="AZ12" s="23"/>
      <c r="BA12" s="23"/>
      <c r="BB12" s="23"/>
      <c r="BC12" s="23"/>
      <c r="BD12" s="23"/>
      <c r="BE12" s="23"/>
      <c r="BF12" s="2"/>
      <c r="BG12" s="2"/>
      <c r="BH12" s="2"/>
      <c r="BI12" s="2"/>
      <c r="BJ12" s="444"/>
      <c r="BK12" s="2"/>
      <c r="BL12" s="2"/>
      <c r="BM12" s="2"/>
      <c r="BN12" s="2"/>
      <c r="BO12" s="103">
        <v>1</v>
      </c>
      <c r="BP12" s="442">
        <f>BO12*BP4/BO4</f>
        <v>6.9999999999999993E-2</v>
      </c>
      <c r="BQ12" s="103" t="s">
        <v>15</v>
      </c>
      <c r="BR12" s="2"/>
      <c r="BS12" s="2"/>
      <c r="BT12" s="2"/>
      <c r="BU12" s="2"/>
      <c r="BV12" s="2"/>
      <c r="BW12" s="2"/>
      <c r="BX12" s="2"/>
      <c r="BY12" s="2"/>
      <c r="BZ12" s="2"/>
      <c r="CA12" s="23"/>
      <c r="CB12" s="2"/>
      <c r="CC12" s="2"/>
      <c r="CD12" s="23"/>
      <c r="CE12" s="23"/>
      <c r="CF12" s="23"/>
      <c r="CG12" s="23"/>
      <c r="CH12" s="2"/>
      <c r="CI12" s="2"/>
      <c r="CJ12" s="2"/>
      <c r="CK12" s="2"/>
      <c r="CL12" s="2"/>
      <c r="CM12" s="2"/>
      <c r="CN12" s="2"/>
      <c r="CO12" s="2"/>
      <c r="CP12" s="2"/>
      <c r="CQ12" s="2"/>
    </row>
    <row r="13" spans="1:95" ht="26.25" customHeight="1" x14ac:dyDescent="0.4">
      <c r="A13" s="23">
        <v>9</v>
      </c>
      <c r="B13" s="270" t="s">
        <v>10</v>
      </c>
      <c r="C13" s="388">
        <v>2</v>
      </c>
      <c r="D13" s="440">
        <f t="shared" si="0"/>
        <v>0.69974937343358401</v>
      </c>
      <c r="E13" s="388" t="s">
        <v>14</v>
      </c>
      <c r="F13" s="23"/>
      <c r="G13" s="23"/>
      <c r="H13" s="23"/>
      <c r="I13" s="23"/>
      <c r="J13" s="23"/>
      <c r="K13" s="23"/>
      <c r="L13" s="2"/>
      <c r="M13" s="2"/>
      <c r="N13" s="2"/>
      <c r="O13" s="2"/>
      <c r="P13" s="2"/>
      <c r="Q13" s="2"/>
      <c r="R13" s="2"/>
      <c r="S13" s="2"/>
      <c r="T13" s="2"/>
      <c r="U13" s="103">
        <v>1</v>
      </c>
      <c r="V13" s="443">
        <f>V4*U13/U4</f>
        <v>7.0126582278481009E-2</v>
      </c>
      <c r="W13" s="103" t="s">
        <v>15</v>
      </c>
      <c r="X13" s="2"/>
      <c r="Y13" s="2"/>
      <c r="Z13" s="2"/>
      <c r="AA13" s="2"/>
      <c r="AB13" s="2"/>
      <c r="AC13" s="2"/>
      <c r="AD13" s="23"/>
      <c r="AE13" s="23"/>
      <c r="AF13" s="23"/>
      <c r="AG13" s="23"/>
      <c r="AH13" s="23"/>
      <c r="AI13" s="23"/>
      <c r="AJ13" s="23"/>
      <c r="AK13" s="23"/>
      <c r="AL13" s="23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3"/>
      <c r="AX13" s="397"/>
      <c r="AY13" s="23"/>
      <c r="AZ13" s="23"/>
      <c r="BA13" s="23"/>
      <c r="BB13" s="23"/>
      <c r="BC13" s="23"/>
      <c r="BD13" s="23"/>
      <c r="BE13" s="23"/>
      <c r="BF13" s="2"/>
      <c r="BG13" s="2"/>
      <c r="BH13" s="2"/>
      <c r="BI13" s="2"/>
      <c r="BJ13" s="444"/>
      <c r="BK13" s="2"/>
      <c r="BL13" s="2"/>
      <c r="BM13" s="2"/>
      <c r="BN13" s="2"/>
      <c r="BO13" s="103">
        <v>1</v>
      </c>
      <c r="BP13" s="442">
        <f>BO13*BP4/BO4</f>
        <v>6.9999999999999993E-2</v>
      </c>
      <c r="BQ13" s="103" t="s">
        <v>15</v>
      </c>
      <c r="BR13" s="2"/>
      <c r="BS13" s="2"/>
      <c r="BT13" s="2"/>
      <c r="BU13" s="2"/>
      <c r="BV13" s="2"/>
      <c r="BW13" s="2"/>
      <c r="BX13" s="2"/>
      <c r="BY13" s="2"/>
      <c r="BZ13" s="2"/>
      <c r="CA13" s="23"/>
      <c r="CB13" s="2"/>
      <c r="CC13" s="2"/>
      <c r="CD13" s="23"/>
      <c r="CE13" s="23"/>
      <c r="CF13" s="23"/>
      <c r="CG13" s="23"/>
      <c r="CH13" s="2"/>
      <c r="CI13" s="2"/>
      <c r="CJ13" s="2"/>
      <c r="CK13" s="2"/>
      <c r="CL13" s="2"/>
      <c r="CM13" s="2"/>
      <c r="CN13" s="2"/>
      <c r="CO13" s="2"/>
      <c r="CP13" s="2"/>
      <c r="CQ13" s="2"/>
    </row>
    <row r="14" spans="1:95" ht="26.25" customHeight="1" x14ac:dyDescent="0.4">
      <c r="A14" s="23">
        <v>10</v>
      </c>
      <c r="B14" s="270" t="s">
        <v>11</v>
      </c>
      <c r="C14" s="388">
        <v>1</v>
      </c>
      <c r="D14" s="440">
        <f t="shared" si="0"/>
        <v>0.349874686716792</v>
      </c>
      <c r="E14" s="388" t="s">
        <v>14</v>
      </c>
      <c r="F14" s="23"/>
      <c r="G14" s="23"/>
      <c r="H14" s="23"/>
      <c r="I14" s="23"/>
      <c r="J14" s="23"/>
      <c r="K14" s="23"/>
      <c r="L14" s="2"/>
      <c r="M14" s="2"/>
      <c r="N14" s="2"/>
      <c r="O14" s="2"/>
      <c r="P14" s="2"/>
      <c r="Q14" s="2"/>
      <c r="R14" s="2"/>
      <c r="S14" s="2"/>
      <c r="T14" s="2"/>
      <c r="U14" s="2"/>
      <c r="V14" s="444"/>
      <c r="W14" s="2"/>
      <c r="X14" s="2"/>
      <c r="Y14" s="2"/>
      <c r="Z14" s="2"/>
      <c r="AA14" s="2"/>
      <c r="AB14" s="2"/>
      <c r="AC14" s="2"/>
      <c r="AD14" s="23"/>
      <c r="AE14" s="23"/>
      <c r="AF14" s="23"/>
      <c r="AG14" s="23"/>
      <c r="AH14" s="23"/>
      <c r="AI14" s="23"/>
      <c r="AJ14" s="23"/>
      <c r="AK14" s="23"/>
      <c r="AL14" s="23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3"/>
      <c r="AX14" s="397"/>
      <c r="AY14" s="23"/>
      <c r="AZ14" s="23"/>
      <c r="BA14" s="23"/>
      <c r="BB14" s="23"/>
      <c r="BC14" s="23"/>
      <c r="BD14" s="23"/>
      <c r="BE14" s="23"/>
      <c r="BF14" s="2"/>
      <c r="BG14" s="2"/>
      <c r="BH14" s="2"/>
      <c r="BI14" s="2"/>
      <c r="BJ14" s="444"/>
      <c r="BK14" s="2"/>
      <c r="BL14" s="2"/>
      <c r="BM14" s="2"/>
      <c r="BN14" s="2"/>
      <c r="BO14" s="103">
        <v>1</v>
      </c>
      <c r="BP14" s="442">
        <f>BO14*BP4/BO4</f>
        <v>6.9999999999999993E-2</v>
      </c>
      <c r="BQ14" s="103" t="s">
        <v>15</v>
      </c>
      <c r="BR14" s="2"/>
      <c r="BS14" s="2"/>
      <c r="BT14" s="2"/>
      <c r="BU14" s="2"/>
      <c r="BV14" s="2"/>
      <c r="BW14" s="2"/>
      <c r="BX14" s="2"/>
      <c r="BY14" s="2"/>
      <c r="BZ14" s="2"/>
      <c r="CA14" s="23"/>
      <c r="CB14" s="2"/>
      <c r="CC14" s="2"/>
      <c r="CD14" s="23"/>
      <c r="CE14" s="23"/>
      <c r="CF14" s="23"/>
      <c r="CG14" s="23"/>
      <c r="CH14" s="2"/>
      <c r="CI14" s="2"/>
      <c r="CJ14" s="2"/>
      <c r="CK14" s="2"/>
      <c r="CL14" s="2"/>
      <c r="CM14" s="2"/>
      <c r="CN14" s="2"/>
      <c r="CO14" s="2"/>
      <c r="CP14" s="2"/>
      <c r="CQ14" s="2"/>
    </row>
    <row r="15" spans="1:95" ht="26.25" customHeight="1" x14ac:dyDescent="0.4">
      <c r="A15" s="23">
        <v>11</v>
      </c>
      <c r="B15" s="270" t="s">
        <v>29</v>
      </c>
      <c r="C15" s="388">
        <v>2</v>
      </c>
      <c r="D15" s="440">
        <f t="shared" si="0"/>
        <v>0.69974937343358401</v>
      </c>
      <c r="E15" s="388" t="s">
        <v>14</v>
      </c>
      <c r="F15" s="23"/>
      <c r="G15" s="23"/>
      <c r="H15" s="23"/>
      <c r="I15" s="23"/>
      <c r="J15" s="23"/>
      <c r="K15" s="23"/>
      <c r="L15" s="2"/>
      <c r="M15" s="2"/>
      <c r="N15" s="2"/>
      <c r="O15" s="2"/>
      <c r="P15" s="2"/>
      <c r="Q15" s="2"/>
      <c r="R15" s="2"/>
      <c r="S15" s="2"/>
      <c r="T15" s="2"/>
      <c r="U15" s="2"/>
      <c r="V15" s="444"/>
      <c r="W15" s="2"/>
      <c r="X15" s="2"/>
      <c r="Y15" s="2"/>
      <c r="Z15" s="2"/>
      <c r="AA15" s="2"/>
      <c r="AB15" s="2"/>
      <c r="AC15" s="2"/>
      <c r="AD15" s="388">
        <v>1.5</v>
      </c>
      <c r="AE15" s="440">
        <f>AE4*AD15/AD4</f>
        <v>0.10511278195488723</v>
      </c>
      <c r="AF15" s="388" t="s">
        <v>15</v>
      </c>
      <c r="AG15" s="23"/>
      <c r="AH15" s="23"/>
      <c r="AI15" s="23"/>
      <c r="AJ15" s="23"/>
      <c r="AK15" s="23"/>
      <c r="AL15" s="23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3"/>
      <c r="AX15" s="397"/>
      <c r="AY15" s="23"/>
      <c r="AZ15" s="23"/>
      <c r="BA15" s="23"/>
      <c r="BB15" s="23"/>
      <c r="BC15" s="23"/>
      <c r="BD15" s="23"/>
      <c r="BE15" s="23"/>
      <c r="BF15" s="2"/>
      <c r="BG15" s="2"/>
      <c r="BH15" s="2"/>
      <c r="BI15" s="2"/>
      <c r="BJ15" s="444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103">
        <v>3.5</v>
      </c>
      <c r="BZ15" s="443">
        <f>BY15*BZ4/BY4</f>
        <v>0.10464646464646464</v>
      </c>
      <c r="CA15" s="388" t="s">
        <v>15</v>
      </c>
      <c r="CB15" s="2"/>
      <c r="CC15" s="2"/>
      <c r="CD15" s="23"/>
      <c r="CE15" s="18">
        <v>0.5</v>
      </c>
      <c r="CF15" s="438">
        <f>CE15*CF4/CE4</f>
        <v>0.02</v>
      </c>
      <c r="CG15" s="23"/>
      <c r="CH15" s="2"/>
      <c r="CI15" s="2"/>
      <c r="CJ15" s="2"/>
      <c r="CK15" s="2"/>
      <c r="CL15" s="2"/>
      <c r="CM15" s="2"/>
      <c r="CN15" s="2"/>
      <c r="CO15" s="2"/>
      <c r="CP15" s="2"/>
      <c r="CQ15" s="2"/>
    </row>
    <row r="16" spans="1:95" x14ac:dyDescent="0.4">
      <c r="A16" s="595" t="s">
        <v>30</v>
      </c>
      <c r="B16" s="595"/>
      <c r="C16" s="23"/>
      <c r="D16" s="397"/>
      <c r="E16" s="23"/>
      <c r="F16" s="23"/>
      <c r="G16" s="23"/>
      <c r="H16" s="23"/>
      <c r="I16" s="23"/>
      <c r="J16" s="23"/>
      <c r="K16" s="23"/>
      <c r="L16" s="2"/>
      <c r="M16" s="2"/>
      <c r="N16" s="2"/>
      <c r="O16" s="2"/>
      <c r="P16" s="2"/>
      <c r="Q16" s="2"/>
      <c r="R16" s="2"/>
      <c r="S16" s="2"/>
      <c r="T16" s="2"/>
      <c r="U16" s="2"/>
      <c r="V16" s="444"/>
      <c r="W16" s="2"/>
      <c r="X16" s="2"/>
      <c r="Y16" s="2"/>
      <c r="Z16" s="2"/>
      <c r="AA16" s="2"/>
      <c r="AB16" s="2"/>
      <c r="AC16" s="2"/>
      <c r="AD16" s="23"/>
      <c r="AE16" s="23"/>
      <c r="AF16" s="23"/>
      <c r="AG16" s="23"/>
      <c r="AH16" s="23"/>
      <c r="AI16" s="23"/>
      <c r="AJ16" s="23"/>
      <c r="AK16" s="23"/>
      <c r="AL16" s="23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3"/>
      <c r="AX16" s="397"/>
      <c r="AY16" s="23"/>
      <c r="AZ16" s="23"/>
      <c r="BA16" s="23"/>
      <c r="BB16" s="23"/>
      <c r="BC16" s="23"/>
      <c r="BD16" s="23"/>
      <c r="BE16" s="23"/>
      <c r="BF16" s="2"/>
      <c r="BG16" s="2"/>
      <c r="BH16" s="2"/>
      <c r="BI16" s="2"/>
      <c r="BJ16" s="444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3"/>
      <c r="CB16" s="2"/>
      <c r="CC16" s="2"/>
      <c r="CD16" s="23"/>
      <c r="CE16" s="23"/>
      <c r="CF16" s="23"/>
      <c r="CG16" s="23"/>
      <c r="CH16" s="2"/>
      <c r="CI16" s="2"/>
      <c r="CJ16" s="2"/>
      <c r="CK16" s="2"/>
      <c r="CL16" s="2"/>
      <c r="CM16" s="2"/>
      <c r="CN16" s="2"/>
      <c r="CO16" s="2"/>
      <c r="CP16" s="2"/>
      <c r="CQ16" s="2"/>
    </row>
    <row r="17" spans="1:95" ht="26.25" customHeight="1" x14ac:dyDescent="0.4">
      <c r="A17" s="23">
        <v>1</v>
      </c>
      <c r="B17" s="270" t="s">
        <v>19</v>
      </c>
      <c r="C17" s="388">
        <v>1</v>
      </c>
      <c r="D17" s="440">
        <f>D4*C17/C4</f>
        <v>0.349874686716792</v>
      </c>
      <c r="E17" s="388" t="s">
        <v>15</v>
      </c>
      <c r="F17" s="23"/>
      <c r="G17" s="23"/>
      <c r="H17" s="23"/>
      <c r="I17" s="23"/>
      <c r="J17" s="23"/>
      <c r="K17" s="23"/>
      <c r="L17" s="2"/>
      <c r="M17" s="2"/>
      <c r="N17" s="2"/>
      <c r="O17" s="2"/>
      <c r="P17" s="2"/>
      <c r="Q17" s="2"/>
      <c r="R17" s="2"/>
      <c r="S17" s="2"/>
      <c r="T17" s="2"/>
      <c r="U17" s="2"/>
      <c r="V17" s="444"/>
      <c r="W17" s="2"/>
      <c r="X17" s="2"/>
      <c r="Y17" s="2"/>
      <c r="Z17" s="2"/>
      <c r="AA17" s="2"/>
      <c r="AB17" s="2"/>
      <c r="AC17" s="2"/>
      <c r="AD17" s="23"/>
      <c r="AE17" s="23"/>
      <c r="AF17" s="23"/>
      <c r="AG17" s="23"/>
      <c r="AH17" s="23"/>
      <c r="AI17" s="23"/>
      <c r="AJ17" s="23"/>
      <c r="AK17" s="23"/>
      <c r="AL17" s="23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3"/>
      <c r="AX17" s="397"/>
      <c r="AY17" s="23"/>
      <c r="AZ17" s="23"/>
      <c r="BA17" s="23"/>
      <c r="BB17" s="23"/>
      <c r="BC17" s="23"/>
      <c r="BD17" s="23"/>
      <c r="BE17" s="23"/>
      <c r="BF17" s="103">
        <v>6</v>
      </c>
      <c r="BG17" s="442">
        <f>BF17*BG4/BF4</f>
        <v>0.24000000000000002</v>
      </c>
      <c r="BH17" s="103" t="s">
        <v>15</v>
      </c>
      <c r="BI17" s="2"/>
      <c r="BJ17" s="444"/>
      <c r="BK17" s="2"/>
      <c r="BL17" s="374">
        <v>2</v>
      </c>
      <c r="BM17" s="442">
        <f>BL17*BM4/BL4</f>
        <v>0.08</v>
      </c>
      <c r="BN17" s="2"/>
      <c r="BO17" s="103">
        <v>1</v>
      </c>
      <c r="BP17" s="442">
        <f>BO17*BP4/BO4</f>
        <v>6.9999999999999993E-2</v>
      </c>
      <c r="BQ17" s="103" t="s">
        <v>15</v>
      </c>
      <c r="BR17" s="2"/>
      <c r="BS17" s="2"/>
      <c r="BT17" s="2"/>
      <c r="BU17" s="2"/>
      <c r="BV17" s="2"/>
      <c r="BW17" s="2"/>
      <c r="BX17" s="2"/>
      <c r="BY17" s="103">
        <v>3</v>
      </c>
      <c r="BZ17" s="442">
        <f>BY17*BZ4/BY4</f>
        <v>8.9696969696969692E-2</v>
      </c>
      <c r="CA17" s="388" t="s">
        <v>15</v>
      </c>
      <c r="CB17" s="2"/>
      <c r="CC17" s="2"/>
      <c r="CD17" s="23"/>
      <c r="CE17" s="23"/>
      <c r="CF17" s="23"/>
      <c r="CG17" s="23"/>
      <c r="CH17" s="2"/>
      <c r="CI17" s="2"/>
      <c r="CJ17" s="2"/>
      <c r="CK17" s="2"/>
      <c r="CL17" s="2"/>
      <c r="CM17" s="2"/>
      <c r="CN17" s="2"/>
      <c r="CO17" s="2"/>
      <c r="CP17" s="2"/>
      <c r="CQ17" s="2"/>
    </row>
    <row r="18" spans="1:95" ht="26.25" customHeight="1" x14ac:dyDescent="0.4">
      <c r="A18" s="23">
        <v>2</v>
      </c>
      <c r="B18" s="270" t="s">
        <v>31</v>
      </c>
      <c r="C18" s="390"/>
      <c r="D18" s="451"/>
      <c r="E18" s="390"/>
      <c r="F18" s="344">
        <v>2</v>
      </c>
      <c r="G18" s="440">
        <f>G4*F18/F4</f>
        <v>0.7</v>
      </c>
      <c r="H18" s="344" t="s">
        <v>16</v>
      </c>
      <c r="I18" s="23"/>
      <c r="J18" s="23"/>
      <c r="K18" s="23"/>
      <c r="L18" s="2"/>
      <c r="M18" s="2"/>
      <c r="N18" s="2"/>
      <c r="O18" s="2"/>
      <c r="P18" s="2"/>
      <c r="Q18" s="2"/>
      <c r="R18" s="2"/>
      <c r="S18" s="2"/>
      <c r="T18" s="2"/>
      <c r="U18" s="2"/>
      <c r="V18" s="444"/>
      <c r="W18" s="2"/>
      <c r="X18" s="2"/>
      <c r="Y18" s="2"/>
      <c r="Z18" s="2"/>
      <c r="AA18" s="2"/>
      <c r="AB18" s="2"/>
      <c r="AC18" s="2"/>
      <c r="AD18" s="23"/>
      <c r="AE18" s="23"/>
      <c r="AF18" s="23"/>
      <c r="AG18" s="23"/>
      <c r="AH18" s="23"/>
      <c r="AI18" s="23"/>
      <c r="AJ18" s="23"/>
      <c r="AK18" s="23"/>
      <c r="AL18" s="23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3"/>
      <c r="AX18" s="397"/>
      <c r="AY18" s="23"/>
      <c r="AZ18" s="23"/>
      <c r="BA18" s="23"/>
      <c r="BB18" s="23"/>
      <c r="BC18" s="23"/>
      <c r="BD18" s="23"/>
      <c r="BE18" s="23"/>
      <c r="BF18" s="2"/>
      <c r="BG18" s="2"/>
      <c r="BH18" s="2"/>
      <c r="BI18" s="104">
        <v>8</v>
      </c>
      <c r="BJ18" s="443">
        <f>BI18*BJ4/BI4</f>
        <v>0.32</v>
      </c>
      <c r="BK18" s="104" t="s">
        <v>16</v>
      </c>
      <c r="BL18" s="374">
        <v>2</v>
      </c>
      <c r="BM18" s="442">
        <f>BL18*BM4/BL4</f>
        <v>0.08</v>
      </c>
      <c r="BN18" s="2"/>
      <c r="BO18" s="391"/>
      <c r="BP18" s="391"/>
      <c r="BQ18" s="391"/>
      <c r="BR18" s="104">
        <v>3</v>
      </c>
      <c r="BS18" s="442">
        <f>BR18*BS4/BR4</f>
        <v>0.21</v>
      </c>
      <c r="BT18" s="104" t="s">
        <v>16</v>
      </c>
      <c r="BU18" s="2"/>
      <c r="BV18" s="2"/>
      <c r="BW18" s="2"/>
      <c r="BX18" s="2"/>
      <c r="BY18" s="103">
        <v>2</v>
      </c>
      <c r="BZ18" s="442">
        <f>BY18*BZ4/BY4</f>
        <v>5.9797979797979794E-2</v>
      </c>
      <c r="CA18" s="388" t="s">
        <v>15</v>
      </c>
      <c r="CB18" s="2"/>
      <c r="CC18" s="2"/>
      <c r="CD18" s="23"/>
      <c r="CE18" s="23"/>
      <c r="CF18" s="23"/>
      <c r="CG18" s="23"/>
      <c r="CH18" s="2"/>
      <c r="CI18" s="2"/>
      <c r="CJ18" s="2"/>
      <c r="CK18" s="2"/>
      <c r="CL18" s="2"/>
      <c r="CM18" s="2"/>
      <c r="CN18" s="2"/>
      <c r="CO18" s="2"/>
      <c r="CP18" s="2"/>
      <c r="CQ18" s="2"/>
    </row>
    <row r="19" spans="1:95" ht="26.25" customHeight="1" x14ac:dyDescent="0.4">
      <c r="A19" s="23">
        <v>3</v>
      </c>
      <c r="B19" s="270" t="s">
        <v>32</v>
      </c>
      <c r="C19" s="388">
        <v>1.9</v>
      </c>
      <c r="D19" s="440">
        <f t="shared" ref="D19:D24" si="1">D4*C19/C4</f>
        <v>0.66476190476190478</v>
      </c>
      <c r="E19" s="388" t="s">
        <v>15</v>
      </c>
      <c r="F19" s="23"/>
      <c r="G19" s="397"/>
      <c r="H19" s="23"/>
      <c r="I19" s="18">
        <v>0.1</v>
      </c>
      <c r="J19" s="438">
        <f>J4*I19/I4</f>
        <v>3.5454545454545461E-2</v>
      </c>
      <c r="K19" s="23"/>
      <c r="L19" s="2"/>
      <c r="M19" s="2"/>
      <c r="N19" s="2"/>
      <c r="O19" s="2"/>
      <c r="P19" s="2"/>
      <c r="Q19" s="2"/>
      <c r="R19" s="2"/>
      <c r="S19" s="2"/>
      <c r="T19" s="2"/>
      <c r="U19" s="2"/>
      <c r="V19" s="444"/>
      <c r="W19" s="2"/>
      <c r="X19" s="2"/>
      <c r="Y19" s="2"/>
      <c r="Z19" s="2"/>
      <c r="AA19" s="2"/>
      <c r="AB19" s="2"/>
      <c r="AC19" s="2"/>
      <c r="AD19" s="23"/>
      <c r="AE19" s="23"/>
      <c r="AF19" s="23"/>
      <c r="AG19" s="23"/>
      <c r="AH19" s="23"/>
      <c r="AI19" s="23"/>
      <c r="AJ19" s="23"/>
      <c r="AK19" s="23"/>
      <c r="AL19" s="23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3"/>
      <c r="AX19" s="397"/>
      <c r="AY19" s="23"/>
      <c r="AZ19" s="23"/>
      <c r="BA19" s="23"/>
      <c r="BB19" s="23"/>
      <c r="BC19" s="23"/>
      <c r="BD19" s="23"/>
      <c r="BE19" s="23"/>
      <c r="BF19" s="2"/>
      <c r="BG19" s="2"/>
      <c r="BH19" s="2"/>
      <c r="BI19" s="2"/>
      <c r="BJ19" s="444"/>
      <c r="BK19" s="2"/>
      <c r="BL19" s="2"/>
      <c r="BM19" s="2"/>
      <c r="BN19" s="2"/>
      <c r="BO19" s="103">
        <v>1</v>
      </c>
      <c r="BP19" s="442">
        <f>BO19*BP4/BO4</f>
        <v>6.9999999999999993E-2</v>
      </c>
      <c r="BQ19" s="103" t="s">
        <v>15</v>
      </c>
      <c r="BR19" s="2"/>
      <c r="BS19" s="2"/>
      <c r="BT19" s="2"/>
      <c r="BU19" s="2"/>
      <c r="BV19" s="2"/>
      <c r="BW19" s="2"/>
      <c r="BX19" s="2"/>
      <c r="BY19" s="2"/>
      <c r="BZ19" s="2"/>
      <c r="CA19" s="23"/>
      <c r="CB19" s="2"/>
      <c r="CC19" s="2"/>
      <c r="CD19" s="23"/>
      <c r="CE19" s="23"/>
      <c r="CF19" s="23"/>
      <c r="CG19" s="23"/>
      <c r="CH19" s="2"/>
      <c r="CI19" s="2"/>
      <c r="CJ19" s="2"/>
      <c r="CK19" s="2"/>
      <c r="CL19" s="2"/>
      <c r="CM19" s="2"/>
      <c r="CN19" s="2"/>
      <c r="CO19" s="2"/>
      <c r="CP19" s="2"/>
      <c r="CQ19" s="2"/>
    </row>
    <row r="20" spans="1:95" ht="26.25" customHeight="1" x14ac:dyDescent="0.4">
      <c r="A20" s="23">
        <v>4</v>
      </c>
      <c r="B20" s="270" t="s">
        <v>33</v>
      </c>
      <c r="C20" s="388">
        <v>2</v>
      </c>
      <c r="D20" s="440">
        <f t="shared" si="1"/>
        <v>0.69974937343358401</v>
      </c>
      <c r="E20" s="388" t="s">
        <v>14</v>
      </c>
      <c r="F20" s="23"/>
      <c r="G20" s="397"/>
      <c r="H20" s="23"/>
      <c r="I20" s="23"/>
      <c r="J20" s="23"/>
      <c r="K20" s="23"/>
      <c r="L20" s="2"/>
      <c r="M20" s="2"/>
      <c r="N20" s="2"/>
      <c r="O20" s="2"/>
      <c r="P20" s="2"/>
      <c r="Q20" s="2"/>
      <c r="R20" s="2"/>
      <c r="S20" s="2"/>
      <c r="T20" s="2"/>
      <c r="U20" s="2"/>
      <c r="V20" s="444"/>
      <c r="W20" s="2"/>
      <c r="X20" s="2"/>
      <c r="Y20" s="2"/>
      <c r="Z20" s="2"/>
      <c r="AA20" s="2"/>
      <c r="AB20" s="2"/>
      <c r="AC20" s="2"/>
      <c r="AD20" s="23"/>
      <c r="AE20" s="23"/>
      <c r="AF20" s="23"/>
      <c r="AG20" s="23"/>
      <c r="AH20" s="23"/>
      <c r="AI20" s="23"/>
      <c r="AJ20" s="23"/>
      <c r="AK20" s="23"/>
      <c r="AL20" s="23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3"/>
      <c r="AX20" s="397"/>
      <c r="AY20" s="23"/>
      <c r="AZ20" s="23"/>
      <c r="BA20" s="23"/>
      <c r="BB20" s="23"/>
      <c r="BC20" s="23"/>
      <c r="BD20" s="23"/>
      <c r="BE20" s="23"/>
      <c r="BF20" s="2"/>
      <c r="BG20" s="2"/>
      <c r="BH20" s="2"/>
      <c r="BI20" s="2"/>
      <c r="BJ20" s="444"/>
      <c r="BK20" s="2"/>
      <c r="BL20" s="2"/>
      <c r="BM20" s="2"/>
      <c r="BN20" s="2"/>
      <c r="BO20" s="103">
        <v>1</v>
      </c>
      <c r="BP20" s="442">
        <f>BO20*BP4/BO4</f>
        <v>6.9999999999999993E-2</v>
      </c>
      <c r="BQ20" s="103" t="s">
        <v>15</v>
      </c>
      <c r="BR20" s="2"/>
      <c r="BS20" s="2"/>
      <c r="BT20" s="2"/>
      <c r="BU20" s="2"/>
      <c r="BV20" s="2"/>
      <c r="BW20" s="2"/>
      <c r="BX20" s="2"/>
      <c r="BY20" s="2"/>
      <c r="BZ20" s="2"/>
      <c r="CA20" s="23"/>
      <c r="CB20" s="2"/>
      <c r="CC20" s="2"/>
      <c r="CD20" s="23"/>
      <c r="CE20" s="23"/>
      <c r="CF20" s="23"/>
      <c r="CG20" s="23"/>
      <c r="CH20" s="2"/>
      <c r="CI20" s="2"/>
      <c r="CJ20" s="2"/>
      <c r="CK20" s="2"/>
      <c r="CL20" s="2"/>
      <c r="CM20" s="2"/>
      <c r="CN20" s="2"/>
      <c r="CO20" s="2"/>
      <c r="CP20" s="2"/>
      <c r="CQ20" s="2"/>
    </row>
    <row r="21" spans="1:95" x14ac:dyDescent="0.4">
      <c r="A21" s="23">
        <v>5</v>
      </c>
      <c r="B21" s="270" t="s">
        <v>34</v>
      </c>
      <c r="C21" s="388">
        <v>2</v>
      </c>
      <c r="D21" s="440">
        <f t="shared" si="1"/>
        <v>0.69974937343358401</v>
      </c>
      <c r="E21" s="388" t="s">
        <v>14</v>
      </c>
      <c r="F21" s="23"/>
      <c r="G21" s="397"/>
      <c r="H21" s="23"/>
      <c r="I21" s="23"/>
      <c r="J21" s="23"/>
      <c r="K21" s="23"/>
      <c r="L21" s="2"/>
      <c r="M21" s="2"/>
      <c r="N21" s="2"/>
      <c r="O21" s="2"/>
      <c r="P21" s="2"/>
      <c r="Q21" s="2"/>
      <c r="R21" s="2"/>
      <c r="S21" s="2"/>
      <c r="T21" s="2"/>
      <c r="U21" s="103">
        <v>1.5</v>
      </c>
      <c r="V21" s="443">
        <f>V4*U21/U4</f>
        <v>0.10518987341772153</v>
      </c>
      <c r="W21" s="103" t="s">
        <v>15</v>
      </c>
      <c r="X21" s="2"/>
      <c r="Y21" s="2"/>
      <c r="Z21" s="2"/>
      <c r="AA21" s="374">
        <v>0.5</v>
      </c>
      <c r="AB21" s="442">
        <f>AB4*AA21/AA4</f>
        <v>0.03</v>
      </c>
      <c r="AC21" s="2"/>
      <c r="AD21" s="388">
        <v>2</v>
      </c>
      <c r="AE21" s="438">
        <f>AE4*AD21/AD4</f>
        <v>0.14015037593984964</v>
      </c>
      <c r="AF21" s="388" t="s">
        <v>15</v>
      </c>
      <c r="AG21" s="23"/>
      <c r="AH21" s="23"/>
      <c r="AI21" s="23"/>
      <c r="AJ21" s="23"/>
      <c r="AK21" s="23"/>
      <c r="AL21" s="23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388">
        <v>1</v>
      </c>
      <c r="AX21" s="440">
        <f>AW21*AX4/AW4</f>
        <v>0.04</v>
      </c>
      <c r="AY21" s="388" t="s">
        <v>15</v>
      </c>
      <c r="AZ21" s="23"/>
      <c r="BA21" s="23"/>
      <c r="BB21" s="23"/>
      <c r="BC21" s="23"/>
      <c r="BD21" s="23"/>
      <c r="BE21" s="23"/>
      <c r="BF21" s="2"/>
      <c r="BG21" s="2"/>
      <c r="BH21" s="2"/>
      <c r="BI21" s="2"/>
      <c r="BJ21" s="444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3"/>
      <c r="CB21" s="2"/>
      <c r="CC21" s="2"/>
      <c r="CD21" s="23"/>
      <c r="CE21" s="23"/>
      <c r="CF21" s="23"/>
      <c r="CG21" s="23"/>
      <c r="CH21" s="103">
        <v>4</v>
      </c>
      <c r="CI21" s="442">
        <f>CH21*CI4/CH4</f>
        <v>0.12054794520547946</v>
      </c>
      <c r="CJ21" s="103" t="s">
        <v>15</v>
      </c>
      <c r="CK21" s="2"/>
      <c r="CL21" s="2"/>
      <c r="CM21" s="2"/>
      <c r="CN21" s="2"/>
      <c r="CO21" s="2"/>
      <c r="CP21" s="2"/>
      <c r="CQ21" s="2"/>
    </row>
    <row r="22" spans="1:95" ht="26.25" customHeight="1" x14ac:dyDescent="0.4">
      <c r="A22" s="23">
        <v>6</v>
      </c>
      <c r="B22" s="270" t="s">
        <v>35</v>
      </c>
      <c r="C22" s="388">
        <v>4</v>
      </c>
      <c r="D22" s="440">
        <f t="shared" si="1"/>
        <v>1.399498746867168</v>
      </c>
      <c r="E22" s="388" t="s">
        <v>14</v>
      </c>
      <c r="F22" s="23"/>
      <c r="G22" s="397"/>
      <c r="H22" s="23"/>
      <c r="I22" s="23"/>
      <c r="J22" s="23"/>
      <c r="K22" s="23"/>
      <c r="L22" s="2"/>
      <c r="M22" s="2"/>
      <c r="N22" s="2"/>
      <c r="O22" s="2"/>
      <c r="P22" s="2"/>
      <c r="Q22" s="2"/>
      <c r="R22" s="2"/>
      <c r="S22" s="2"/>
      <c r="T22" s="2"/>
      <c r="U22" s="103">
        <v>2</v>
      </c>
      <c r="V22" s="443">
        <f>V4*U22/U4</f>
        <v>0.14025316455696202</v>
      </c>
      <c r="W22" s="103" t="s">
        <v>14</v>
      </c>
      <c r="X22" s="2"/>
      <c r="Y22" s="2"/>
      <c r="Z22" s="2"/>
      <c r="AA22" s="2"/>
      <c r="AB22" s="2"/>
      <c r="AC22" s="2"/>
      <c r="AD22" s="388">
        <v>1</v>
      </c>
      <c r="AE22" s="438">
        <f>AE4*AD22/AD4</f>
        <v>7.0075187969924818E-2</v>
      </c>
      <c r="AF22" s="388" t="s">
        <v>15</v>
      </c>
      <c r="AG22" s="23"/>
      <c r="AH22" s="23"/>
      <c r="AI22" s="23"/>
      <c r="AJ22" s="23"/>
      <c r="AK22" s="23"/>
      <c r="AL22" s="23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3"/>
      <c r="AX22" s="397"/>
      <c r="AY22" s="23"/>
      <c r="AZ22" s="23"/>
      <c r="BA22" s="23"/>
      <c r="BB22" s="23"/>
      <c r="BC22" s="23"/>
      <c r="BD22" s="23"/>
      <c r="BE22" s="23"/>
      <c r="BF22" s="103">
        <v>3</v>
      </c>
      <c r="BG22" s="442">
        <f>BF22*BG4/BF4</f>
        <v>0.12000000000000001</v>
      </c>
      <c r="BH22" s="103" t="s">
        <v>15</v>
      </c>
      <c r="BI22" s="2"/>
      <c r="BJ22" s="444"/>
      <c r="BK22" s="2"/>
      <c r="BL22" s="2"/>
      <c r="BM22" s="2"/>
      <c r="BN22" s="2"/>
      <c r="BO22" s="103">
        <v>0.5</v>
      </c>
      <c r="BP22" s="442">
        <f>BO22*BP4/BO4</f>
        <v>3.4999999999999996E-2</v>
      </c>
      <c r="BQ22" s="103" t="s">
        <v>15</v>
      </c>
      <c r="BR22" s="2"/>
      <c r="BS22" s="2"/>
      <c r="BT22" s="2"/>
      <c r="BU22" s="2"/>
      <c r="BV22" s="2"/>
      <c r="BW22" s="394">
        <v>0.5</v>
      </c>
      <c r="BX22" s="442">
        <f>BW22*BX4/BW4</f>
        <v>3.5000000000000003E-2</v>
      </c>
      <c r="BY22" s="2"/>
      <c r="BZ22" s="2"/>
      <c r="CA22" s="23"/>
      <c r="CB22" s="2"/>
      <c r="CC22" s="2"/>
      <c r="CD22" s="23"/>
      <c r="CE22" s="23"/>
      <c r="CF22" s="23"/>
      <c r="CG22" s="23"/>
      <c r="CH22" s="2"/>
      <c r="CI22" s="2"/>
      <c r="CJ22" s="2"/>
      <c r="CK22" s="2"/>
      <c r="CL22" s="2"/>
      <c r="CM22" s="2"/>
      <c r="CN22" s="2"/>
      <c r="CO22" s="2"/>
      <c r="CP22" s="2"/>
      <c r="CQ22" s="2"/>
    </row>
    <row r="23" spans="1:95" ht="26.25" customHeight="1" x14ac:dyDescent="0.4">
      <c r="A23" s="23">
        <v>7</v>
      </c>
      <c r="B23" s="270" t="s">
        <v>36</v>
      </c>
      <c r="C23" s="388">
        <v>4</v>
      </c>
      <c r="D23" s="440">
        <f t="shared" si="1"/>
        <v>1.399498746867168</v>
      </c>
      <c r="E23" s="388" t="s">
        <v>14</v>
      </c>
      <c r="F23" s="23"/>
      <c r="G23" s="397"/>
      <c r="H23" s="23"/>
      <c r="I23" s="23"/>
      <c r="J23" s="23"/>
      <c r="K23" s="23"/>
      <c r="L23" s="2"/>
      <c r="M23" s="2"/>
      <c r="N23" s="2"/>
      <c r="O23" s="2"/>
      <c r="P23" s="2"/>
      <c r="Q23" s="2"/>
      <c r="R23" s="2"/>
      <c r="S23" s="2"/>
      <c r="T23" s="2"/>
      <c r="U23" s="103">
        <v>2</v>
      </c>
      <c r="V23" s="443">
        <f>V4*U23/U4</f>
        <v>0.14025316455696202</v>
      </c>
      <c r="W23" s="103" t="s">
        <v>15</v>
      </c>
      <c r="X23" s="2"/>
      <c r="Y23" s="2"/>
      <c r="Z23" s="2"/>
      <c r="AA23" s="2"/>
      <c r="AB23" s="2"/>
      <c r="AC23" s="2"/>
      <c r="AD23" s="23"/>
      <c r="AE23" s="23"/>
      <c r="AF23" s="23"/>
      <c r="AG23" s="23"/>
      <c r="AH23" s="23"/>
      <c r="AI23" s="23"/>
      <c r="AJ23" s="23"/>
      <c r="AK23" s="23"/>
      <c r="AL23" s="23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3"/>
      <c r="AX23" s="397"/>
      <c r="AY23" s="23"/>
      <c r="AZ23" s="23"/>
      <c r="BA23" s="23"/>
      <c r="BB23" s="23"/>
      <c r="BC23" s="23"/>
      <c r="BD23" s="23"/>
      <c r="BE23" s="23"/>
      <c r="BF23" s="103">
        <v>3</v>
      </c>
      <c r="BG23" s="442">
        <f>BF23*BG4/BF4</f>
        <v>0.12000000000000001</v>
      </c>
      <c r="BH23" s="103" t="s">
        <v>15</v>
      </c>
      <c r="BI23" s="2"/>
      <c r="BJ23" s="444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3"/>
      <c r="CB23" s="2"/>
      <c r="CC23" s="2"/>
      <c r="CD23" s="23"/>
      <c r="CE23" s="23"/>
      <c r="CF23" s="23"/>
      <c r="CG23" s="23"/>
      <c r="CH23" s="2"/>
      <c r="CI23" s="2"/>
      <c r="CJ23" s="2"/>
      <c r="CK23" s="2"/>
      <c r="CL23" s="2"/>
      <c r="CM23" s="2"/>
      <c r="CN23" s="2"/>
      <c r="CO23" s="2"/>
      <c r="CP23" s="2"/>
      <c r="CQ23" s="2"/>
    </row>
    <row r="24" spans="1:95" ht="26.25" customHeight="1" x14ac:dyDescent="0.4">
      <c r="A24" s="23">
        <v>8</v>
      </c>
      <c r="B24" s="270" t="s">
        <v>37</v>
      </c>
      <c r="C24" s="388">
        <v>2</v>
      </c>
      <c r="D24" s="440">
        <f t="shared" si="1"/>
        <v>0.69974937343358401</v>
      </c>
      <c r="E24" s="388" t="s">
        <v>15</v>
      </c>
      <c r="F24" s="23"/>
      <c r="G24" s="397"/>
      <c r="H24" s="23"/>
      <c r="I24" s="23"/>
      <c r="J24" s="23"/>
      <c r="K24" s="23"/>
      <c r="L24" s="2"/>
      <c r="M24" s="2"/>
      <c r="N24" s="2"/>
      <c r="O24" s="2"/>
      <c r="P24" s="2"/>
      <c r="Q24" s="2"/>
      <c r="R24" s="2"/>
      <c r="S24" s="2"/>
      <c r="T24" s="2"/>
      <c r="U24" s="103">
        <v>2</v>
      </c>
      <c r="V24" s="443">
        <f>V4*U24/U4</f>
        <v>0.14025316455696202</v>
      </c>
      <c r="W24" s="103" t="s">
        <v>15</v>
      </c>
      <c r="X24" s="2"/>
      <c r="Y24" s="2"/>
      <c r="Z24" s="2"/>
      <c r="AA24" s="2"/>
      <c r="AB24" s="2"/>
      <c r="AC24" s="2"/>
      <c r="AD24" s="388">
        <v>1.5</v>
      </c>
      <c r="AE24" s="438">
        <f>AE4*AD24/AD4</f>
        <v>0.10511278195488723</v>
      </c>
      <c r="AF24" s="388" t="s">
        <v>15</v>
      </c>
      <c r="AG24" s="23"/>
      <c r="AH24" s="23"/>
      <c r="AI24" s="23"/>
      <c r="AJ24" s="18">
        <v>0.5</v>
      </c>
      <c r="AK24" s="438">
        <f>AK4*AJ24/AJ4</f>
        <v>3.4893617021276593E-2</v>
      </c>
      <c r="AL24" s="23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3"/>
      <c r="AX24" s="397"/>
      <c r="AY24" s="23"/>
      <c r="AZ24" s="23"/>
      <c r="BA24" s="23"/>
      <c r="BB24" s="23"/>
      <c r="BC24" s="23"/>
      <c r="BD24" s="23"/>
      <c r="BE24" s="23"/>
      <c r="BF24" s="2"/>
      <c r="BG24" s="2"/>
      <c r="BH24" s="2"/>
      <c r="BI24" s="2"/>
      <c r="BJ24" s="444"/>
      <c r="BK24" s="2"/>
      <c r="BL24" s="2"/>
      <c r="BM24" s="2"/>
      <c r="BN24" s="2"/>
      <c r="BO24" s="103">
        <v>0.5</v>
      </c>
      <c r="BP24" s="442">
        <f>BO24*BP4/BO4</f>
        <v>3.4999999999999996E-2</v>
      </c>
      <c r="BQ24" s="103" t="s">
        <v>15</v>
      </c>
      <c r="BR24" s="2"/>
      <c r="BS24" s="2"/>
      <c r="BT24" s="2"/>
      <c r="BU24" s="2"/>
      <c r="BV24" s="2"/>
      <c r="BW24" s="394">
        <v>0.5</v>
      </c>
      <c r="BX24" s="442">
        <f>BW24*BX4/BW4</f>
        <v>3.5000000000000003E-2</v>
      </c>
      <c r="BY24" s="2"/>
      <c r="BZ24" s="2"/>
      <c r="CA24" s="23"/>
      <c r="CB24" s="2"/>
      <c r="CC24" s="2"/>
      <c r="CD24" s="23"/>
      <c r="CE24" s="23"/>
      <c r="CF24" s="23"/>
      <c r="CG24" s="23"/>
      <c r="CH24" s="2"/>
      <c r="CI24" s="2"/>
      <c r="CJ24" s="2"/>
      <c r="CK24" s="2"/>
      <c r="CL24" s="2"/>
      <c r="CM24" s="2"/>
      <c r="CN24" s="2"/>
      <c r="CO24" s="2"/>
      <c r="CP24" s="2"/>
      <c r="CQ24" s="2"/>
    </row>
    <row r="25" spans="1:95" ht="26.25" customHeight="1" x14ac:dyDescent="0.4">
      <c r="A25" s="23">
        <v>9</v>
      </c>
      <c r="B25" s="270" t="s">
        <v>38</v>
      </c>
      <c r="C25" s="23"/>
      <c r="D25" s="397"/>
      <c r="E25" s="23"/>
      <c r="F25" s="344">
        <v>6</v>
      </c>
      <c r="G25" s="440">
        <f>G4*F25/F4</f>
        <v>2.0999999999999996</v>
      </c>
      <c r="H25" s="344" t="s">
        <v>16</v>
      </c>
      <c r="I25" s="23"/>
      <c r="J25" s="23"/>
      <c r="K25" s="23"/>
      <c r="L25" s="2"/>
      <c r="M25" s="2"/>
      <c r="N25" s="2"/>
      <c r="O25" s="2"/>
      <c r="P25" s="2"/>
      <c r="Q25" s="2"/>
      <c r="R25" s="2"/>
      <c r="S25" s="2"/>
      <c r="T25" s="2"/>
      <c r="U25" s="2"/>
      <c r="V25" s="444"/>
      <c r="W25" s="2"/>
      <c r="X25" s="2"/>
      <c r="Y25" s="2"/>
      <c r="Z25" s="2"/>
      <c r="AA25" s="2"/>
      <c r="AB25" s="2"/>
      <c r="AC25" s="2"/>
      <c r="AD25" s="388">
        <v>1.5</v>
      </c>
      <c r="AE25" s="438">
        <f>AE4*AD25/AD4</f>
        <v>0.10511278195488723</v>
      </c>
      <c r="AF25" s="388" t="s">
        <v>15</v>
      </c>
      <c r="AG25" s="23"/>
      <c r="AH25" s="23"/>
      <c r="AI25" s="23"/>
      <c r="AJ25" s="18">
        <v>0.5</v>
      </c>
      <c r="AK25" s="438">
        <f>AK4*AJ25/AJ4</f>
        <v>3.4893617021276593E-2</v>
      </c>
      <c r="AL25" s="23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3"/>
      <c r="AX25" s="397"/>
      <c r="AY25" s="23"/>
      <c r="AZ25" s="23"/>
      <c r="BA25" s="23"/>
      <c r="BB25" s="23"/>
      <c r="BC25" s="23"/>
      <c r="BD25" s="23"/>
      <c r="BE25" s="23"/>
      <c r="BF25" s="2"/>
      <c r="BG25" s="2"/>
      <c r="BH25" s="2"/>
      <c r="BI25" s="2"/>
      <c r="BJ25" s="444"/>
      <c r="BK25" s="2"/>
      <c r="BL25" s="2"/>
      <c r="BM25" s="2"/>
      <c r="BN25" s="2"/>
      <c r="BO25" s="103">
        <v>2</v>
      </c>
      <c r="BP25" s="442">
        <f>BO25*BP4/BO4</f>
        <v>0.13999999999999999</v>
      </c>
      <c r="BQ25" s="103" t="s">
        <v>15</v>
      </c>
      <c r="BR25" s="2"/>
      <c r="BS25" s="2"/>
      <c r="BT25" s="2"/>
      <c r="BU25" s="2"/>
      <c r="BV25" s="2"/>
      <c r="BW25" s="2"/>
      <c r="BX25" s="2"/>
      <c r="BY25" s="2"/>
      <c r="BZ25" s="2"/>
      <c r="CA25" s="23"/>
      <c r="CB25" s="2"/>
      <c r="CC25" s="2"/>
      <c r="CD25" s="23"/>
      <c r="CE25" s="23"/>
      <c r="CF25" s="23"/>
      <c r="CG25" s="23"/>
      <c r="CH25" s="2"/>
      <c r="CI25" s="2"/>
      <c r="CJ25" s="2"/>
      <c r="CK25" s="2"/>
      <c r="CL25" s="2"/>
      <c r="CM25" s="2"/>
      <c r="CN25" s="2"/>
      <c r="CO25" s="2"/>
      <c r="CP25" s="2"/>
      <c r="CQ25" s="2"/>
    </row>
    <row r="26" spans="1:95" ht="26.25" customHeight="1" x14ac:dyDescent="0.4">
      <c r="A26" s="23">
        <v>10</v>
      </c>
      <c r="B26" s="270" t="s">
        <v>39</v>
      </c>
      <c r="C26" s="388">
        <v>4</v>
      </c>
      <c r="D26" s="440">
        <f>D4*C26/C4</f>
        <v>1.399498746867168</v>
      </c>
      <c r="E26" s="388" t="s">
        <v>15</v>
      </c>
      <c r="F26" s="344">
        <v>5</v>
      </c>
      <c r="G26" s="440">
        <f>G4*F26/F4</f>
        <v>1.75</v>
      </c>
      <c r="H26" s="344" t="s">
        <v>16</v>
      </c>
      <c r="I26" s="18">
        <v>1</v>
      </c>
      <c r="J26" s="438">
        <f>J4*I26/I4</f>
        <v>0.35454545454545455</v>
      </c>
      <c r="K26" s="23"/>
      <c r="L26" s="391"/>
      <c r="M26" s="391"/>
      <c r="N26" s="391"/>
      <c r="O26" s="2"/>
      <c r="P26" s="2"/>
      <c r="Q26" s="2"/>
      <c r="R26" s="2"/>
      <c r="S26" s="2"/>
      <c r="T26" s="2"/>
      <c r="U26" s="103">
        <v>2</v>
      </c>
      <c r="V26" s="443">
        <f>V4*U26/U4</f>
        <v>0.14025316455696202</v>
      </c>
      <c r="W26" s="103" t="s">
        <v>15</v>
      </c>
      <c r="X26" s="2"/>
      <c r="Y26" s="2"/>
      <c r="Z26" s="2"/>
      <c r="AA26" s="2"/>
      <c r="AB26" s="2"/>
      <c r="AC26" s="2"/>
      <c r="AD26" s="388">
        <v>2</v>
      </c>
      <c r="AE26" s="438">
        <f>AE4*AD26/AD4</f>
        <v>0.14015037593984964</v>
      </c>
      <c r="AF26" s="388" t="s">
        <v>15</v>
      </c>
      <c r="AG26" s="23"/>
      <c r="AH26" s="23"/>
      <c r="AI26" s="23"/>
      <c r="AJ26" s="23"/>
      <c r="AK26" s="23"/>
      <c r="AL26" s="23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3"/>
      <c r="AX26" s="397"/>
      <c r="AY26" s="23"/>
      <c r="AZ26" s="23"/>
      <c r="BA26" s="23"/>
      <c r="BB26" s="23"/>
      <c r="BC26" s="23"/>
      <c r="BD26" s="23"/>
      <c r="BE26" s="23"/>
      <c r="BF26" s="2"/>
      <c r="BG26" s="2"/>
      <c r="BH26" s="2"/>
      <c r="BI26" s="2"/>
      <c r="BJ26" s="444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3"/>
      <c r="CB26" s="2"/>
      <c r="CC26" s="2"/>
      <c r="CD26" s="23"/>
      <c r="CE26" s="23"/>
      <c r="CF26" s="23"/>
      <c r="CG26" s="23"/>
      <c r="CH26" s="2"/>
      <c r="CI26" s="2"/>
      <c r="CJ26" s="2"/>
      <c r="CK26" s="2"/>
      <c r="CL26" s="2"/>
      <c r="CM26" s="2"/>
      <c r="CN26" s="2"/>
      <c r="CO26" s="2"/>
      <c r="CP26" s="2"/>
      <c r="CQ26" s="2"/>
    </row>
    <row r="27" spans="1:95" ht="26.25" customHeight="1" x14ac:dyDescent="0.4">
      <c r="A27" s="23">
        <v>11</v>
      </c>
      <c r="B27" s="270" t="s">
        <v>40</v>
      </c>
      <c r="C27" s="23"/>
      <c r="D27" s="397"/>
      <c r="E27" s="23"/>
      <c r="F27" s="23"/>
      <c r="G27" s="397"/>
      <c r="H27" s="23"/>
      <c r="I27" s="23"/>
      <c r="J27" s="23"/>
      <c r="K27" s="23"/>
      <c r="L27" s="103">
        <v>8</v>
      </c>
      <c r="M27" s="443">
        <f>M4*L27/L4</f>
        <v>2</v>
      </c>
      <c r="N27" s="103" t="s">
        <v>14</v>
      </c>
      <c r="O27" s="391"/>
      <c r="P27" s="391"/>
      <c r="Q27" s="391"/>
      <c r="R27" s="391"/>
      <c r="S27" s="391"/>
      <c r="T27" s="391"/>
      <c r="U27" s="103">
        <v>3</v>
      </c>
      <c r="V27" s="443">
        <f>V4*U27/U4</f>
        <v>0.21037974683544305</v>
      </c>
      <c r="W27" s="103" t="s">
        <v>14</v>
      </c>
      <c r="X27" s="2"/>
      <c r="Y27" s="2"/>
      <c r="Z27" s="2"/>
      <c r="AA27" s="2"/>
      <c r="AB27" s="2"/>
      <c r="AC27" s="2"/>
      <c r="AD27" s="23"/>
      <c r="AE27" s="23"/>
      <c r="AF27" s="23"/>
      <c r="AG27" s="23"/>
      <c r="AH27" s="23"/>
      <c r="AI27" s="23"/>
      <c r="AJ27" s="23"/>
      <c r="AK27" s="23"/>
      <c r="AL27" s="23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388">
        <v>2</v>
      </c>
      <c r="AX27" s="440">
        <f>AW27*AX4/AW4</f>
        <v>0.08</v>
      </c>
      <c r="AY27" s="388" t="s">
        <v>15</v>
      </c>
      <c r="AZ27" s="23"/>
      <c r="BA27" s="23"/>
      <c r="BB27" s="23"/>
      <c r="BC27" s="23"/>
      <c r="BD27" s="23"/>
      <c r="BE27" s="23"/>
      <c r="BF27" s="103">
        <v>2</v>
      </c>
      <c r="BG27" s="442">
        <f>BF27*BG4/BF4</f>
        <v>0.08</v>
      </c>
      <c r="BH27" s="103" t="s">
        <v>15</v>
      </c>
      <c r="BI27" s="2"/>
      <c r="BJ27" s="444"/>
      <c r="BK27" s="2"/>
      <c r="BL27" s="374">
        <v>1</v>
      </c>
      <c r="BM27" s="442">
        <f>BL27*BM4/BL4</f>
        <v>0.04</v>
      </c>
      <c r="BN27" s="2"/>
      <c r="BO27" s="103">
        <v>2</v>
      </c>
      <c r="BP27" s="442">
        <f>BO27*BP4/BO4</f>
        <v>0.13999999999999999</v>
      </c>
      <c r="BQ27" s="103" t="s">
        <v>15</v>
      </c>
      <c r="BR27" s="2"/>
      <c r="BS27" s="2"/>
      <c r="BT27" s="2"/>
      <c r="BU27" s="2"/>
      <c r="BV27" s="2"/>
      <c r="BW27" s="2"/>
      <c r="BX27" s="2"/>
      <c r="BY27" s="103">
        <v>5</v>
      </c>
      <c r="BZ27" s="442">
        <f>BY27*BZ4/BY4</f>
        <v>0.14949494949494951</v>
      </c>
      <c r="CA27" s="388" t="s">
        <v>15</v>
      </c>
      <c r="CB27" s="2"/>
      <c r="CC27" s="2"/>
      <c r="CD27" s="23"/>
      <c r="CE27" s="23"/>
      <c r="CF27" s="23"/>
      <c r="CG27" s="23"/>
      <c r="CH27" s="2"/>
      <c r="CI27" s="2"/>
      <c r="CJ27" s="2"/>
      <c r="CK27" s="2"/>
      <c r="CL27" s="2"/>
      <c r="CM27" s="2"/>
      <c r="CN27" s="2"/>
      <c r="CO27" s="2"/>
      <c r="CP27" s="2"/>
      <c r="CQ27" s="2"/>
    </row>
    <row r="28" spans="1:95" x14ac:dyDescent="0.4">
      <c r="A28" s="23">
        <v>12</v>
      </c>
      <c r="B28" s="270" t="s">
        <v>41</v>
      </c>
      <c r="C28" s="23"/>
      <c r="D28" s="397"/>
      <c r="E28" s="23"/>
      <c r="F28" s="23"/>
      <c r="G28" s="397"/>
      <c r="H28" s="23"/>
      <c r="I28" s="23"/>
      <c r="J28" s="23"/>
      <c r="K28" s="23"/>
      <c r="L28" s="103">
        <v>8</v>
      </c>
      <c r="M28" s="443">
        <f>M4*L28/L4</f>
        <v>2</v>
      </c>
      <c r="N28" s="103" t="s">
        <v>15</v>
      </c>
      <c r="O28" s="2"/>
      <c r="P28" s="2"/>
      <c r="Q28" s="2"/>
      <c r="R28" s="2"/>
      <c r="S28" s="2"/>
      <c r="T28" s="2"/>
      <c r="U28" s="103">
        <v>3</v>
      </c>
      <c r="V28" s="443">
        <f>V4*U28/U4</f>
        <v>0.21037974683544305</v>
      </c>
      <c r="W28" s="103" t="s">
        <v>15</v>
      </c>
      <c r="X28" s="2"/>
      <c r="Y28" s="2"/>
      <c r="Z28" s="2"/>
      <c r="AA28" s="2"/>
      <c r="AB28" s="2"/>
      <c r="AC28" s="2"/>
      <c r="AD28" s="388">
        <v>1.5</v>
      </c>
      <c r="AE28" s="438">
        <f>AE4*AD28/AD4</f>
        <v>0.10511278195488723</v>
      </c>
      <c r="AF28" s="388" t="s">
        <v>15</v>
      </c>
      <c r="AG28" s="23"/>
      <c r="AH28" s="23"/>
      <c r="AI28" s="23"/>
      <c r="AJ28" s="18">
        <v>0.5</v>
      </c>
      <c r="AK28" s="438">
        <f>AK4*AJ28/AJ4</f>
        <v>3.4893617021276593E-2</v>
      </c>
      <c r="AL28" s="23"/>
      <c r="AM28" s="103">
        <v>8</v>
      </c>
      <c r="AN28" s="442">
        <f>AN4*AM28/AM4</f>
        <v>0.4</v>
      </c>
      <c r="AO28" s="103" t="s">
        <v>15</v>
      </c>
      <c r="AP28" s="2"/>
      <c r="AQ28" s="2"/>
      <c r="AR28" s="2"/>
      <c r="AS28" s="2"/>
      <c r="AT28" s="2"/>
      <c r="AU28" s="2"/>
      <c r="AV28" s="2"/>
      <c r="AW28" s="388">
        <v>2</v>
      </c>
      <c r="AX28" s="440">
        <f>AW28*AX4/AW4</f>
        <v>0.08</v>
      </c>
      <c r="AY28" s="388" t="s">
        <v>15</v>
      </c>
      <c r="AZ28" s="23"/>
      <c r="BA28" s="23"/>
      <c r="BB28" s="23"/>
      <c r="BC28" s="18">
        <v>1</v>
      </c>
      <c r="BD28" s="438">
        <f>BC28*BD4/BC4</f>
        <v>0.04</v>
      </c>
      <c r="BE28" s="23"/>
      <c r="BF28" s="2"/>
      <c r="BG28" s="2"/>
      <c r="BH28" s="2"/>
      <c r="BI28" s="2"/>
      <c r="BJ28" s="444"/>
      <c r="BK28" s="2"/>
      <c r="BL28" s="2"/>
      <c r="BM28" s="2"/>
      <c r="BN28" s="2"/>
      <c r="BO28" s="103">
        <v>2</v>
      </c>
      <c r="BP28" s="442">
        <f>BO28*BP4/BO4</f>
        <v>0.13999999999999999</v>
      </c>
      <c r="BQ28" s="103" t="s">
        <v>15</v>
      </c>
      <c r="BR28" s="2"/>
      <c r="BS28" s="2"/>
      <c r="BT28" s="2"/>
      <c r="BU28" s="2"/>
      <c r="BV28" s="2"/>
      <c r="BW28" s="2"/>
      <c r="BX28" s="2"/>
      <c r="BY28" s="2"/>
      <c r="BZ28" s="2"/>
      <c r="CA28" s="23"/>
      <c r="CB28" s="2"/>
      <c r="CC28" s="2"/>
      <c r="CD28" s="23"/>
      <c r="CE28" s="23"/>
      <c r="CF28" s="23"/>
      <c r="CG28" s="23"/>
      <c r="CH28" s="103">
        <v>6</v>
      </c>
      <c r="CI28" s="442">
        <f>CH28*CI4/CH4</f>
        <v>0.18082191780821918</v>
      </c>
      <c r="CJ28" s="103" t="s">
        <v>15</v>
      </c>
      <c r="CK28" s="2"/>
      <c r="CL28" s="2"/>
      <c r="CM28" s="2"/>
      <c r="CN28" s="2"/>
      <c r="CO28" s="2"/>
      <c r="CP28" s="2"/>
      <c r="CQ28" s="2"/>
    </row>
    <row r="29" spans="1:95" x14ac:dyDescent="0.4">
      <c r="A29" s="23">
        <v>13</v>
      </c>
      <c r="B29" s="270" t="s">
        <v>42</v>
      </c>
      <c r="C29" s="23"/>
      <c r="D29" s="397"/>
      <c r="E29" s="23"/>
      <c r="F29" s="23"/>
      <c r="G29" s="397"/>
      <c r="H29" s="23"/>
      <c r="I29" s="23"/>
      <c r="J29" s="23"/>
      <c r="K29" s="23"/>
      <c r="L29" s="103">
        <v>7</v>
      </c>
      <c r="M29" s="443">
        <f>M4*L29/L4</f>
        <v>1.75</v>
      </c>
      <c r="N29" s="103" t="s">
        <v>15</v>
      </c>
      <c r="O29" s="2"/>
      <c r="P29" s="2"/>
      <c r="Q29" s="2"/>
      <c r="R29" s="374">
        <v>1</v>
      </c>
      <c r="S29" s="442">
        <f>S4*R29/R4</f>
        <v>0.25</v>
      </c>
      <c r="T29" s="2"/>
      <c r="U29" s="103">
        <v>3</v>
      </c>
      <c r="V29" s="443">
        <f>V4*U29/U4</f>
        <v>0.21037974683544305</v>
      </c>
      <c r="W29" s="103" t="s">
        <v>15</v>
      </c>
      <c r="X29" s="2"/>
      <c r="Y29" s="2"/>
      <c r="Z29" s="2"/>
      <c r="AA29" s="2"/>
      <c r="AB29" s="2"/>
      <c r="AC29" s="2"/>
      <c r="AD29" s="388">
        <v>1</v>
      </c>
      <c r="AE29" s="438">
        <f>AE4*AD29/AD4</f>
        <v>7.0075187969924818E-2</v>
      </c>
      <c r="AF29" s="388" t="s">
        <v>15</v>
      </c>
      <c r="AG29" s="23"/>
      <c r="AH29" s="23"/>
      <c r="AI29" s="23"/>
      <c r="AJ29" s="23"/>
      <c r="AK29" s="23"/>
      <c r="AL29" s="23"/>
      <c r="AM29" s="103">
        <v>8</v>
      </c>
      <c r="AN29" s="442">
        <f>AN4*AM29/AM4</f>
        <v>0.4</v>
      </c>
      <c r="AO29" s="103" t="s">
        <v>15</v>
      </c>
      <c r="AP29" s="2"/>
      <c r="AQ29" s="2"/>
      <c r="AR29" s="2"/>
      <c r="AS29" s="2"/>
      <c r="AT29" s="2"/>
      <c r="AU29" s="2"/>
      <c r="AV29" s="2"/>
      <c r="AW29" s="388">
        <v>3</v>
      </c>
      <c r="AX29" s="440">
        <f>AW29*AX4/AW4</f>
        <v>0.12</v>
      </c>
      <c r="AY29" s="388" t="s">
        <v>15</v>
      </c>
      <c r="AZ29" s="23"/>
      <c r="BA29" s="23"/>
      <c r="BB29" s="23"/>
      <c r="BC29" s="18">
        <v>1</v>
      </c>
      <c r="BD29" s="438">
        <f>BC29*BD4/BC4</f>
        <v>0.04</v>
      </c>
      <c r="BE29" s="23"/>
      <c r="BF29" s="2"/>
      <c r="BG29" s="2"/>
      <c r="BH29" s="2"/>
      <c r="BI29" s="2"/>
      <c r="BJ29" s="444"/>
      <c r="BK29" s="2"/>
      <c r="BL29" s="2"/>
      <c r="BM29" s="2"/>
      <c r="BN29" s="2"/>
      <c r="BO29" s="103">
        <v>2</v>
      </c>
      <c r="BP29" s="442">
        <f>BO29*BP4/BO4</f>
        <v>0.13999999999999999</v>
      </c>
      <c r="BQ29" s="103" t="s">
        <v>15</v>
      </c>
      <c r="BR29" s="2"/>
      <c r="BS29" s="2"/>
      <c r="BT29" s="2"/>
      <c r="BU29" s="2"/>
      <c r="BV29" s="2"/>
      <c r="BW29" s="2"/>
      <c r="BX29" s="2"/>
      <c r="BY29" s="103">
        <v>5</v>
      </c>
      <c r="BZ29" s="442">
        <f>BY29*BZ4/BY4</f>
        <v>0.14949494949494951</v>
      </c>
      <c r="CA29" s="388" t="s">
        <v>15</v>
      </c>
      <c r="CB29" s="2"/>
      <c r="CC29" s="2"/>
      <c r="CD29" s="390"/>
      <c r="CE29" s="390"/>
      <c r="CF29" s="390"/>
      <c r="CG29" s="390"/>
      <c r="CH29" s="103">
        <v>6</v>
      </c>
      <c r="CI29" s="442">
        <f>CH29*CI4/CH4</f>
        <v>0.18082191780821918</v>
      </c>
      <c r="CJ29" s="103" t="s">
        <v>15</v>
      </c>
      <c r="CK29" s="2"/>
      <c r="CL29" s="2"/>
      <c r="CM29" s="2"/>
      <c r="CN29" s="2"/>
      <c r="CO29" s="2"/>
      <c r="CP29" s="2"/>
      <c r="CQ29" s="2"/>
    </row>
    <row r="30" spans="1:95" x14ac:dyDescent="0.4">
      <c r="A30" s="595" t="s">
        <v>43</v>
      </c>
      <c r="B30" s="595"/>
      <c r="C30" s="23"/>
      <c r="D30" s="397"/>
      <c r="E30" s="23"/>
      <c r="F30" s="23"/>
      <c r="G30" s="397"/>
      <c r="H30" s="23"/>
      <c r="I30" s="23"/>
      <c r="J30" s="23"/>
      <c r="K30" s="23"/>
      <c r="L30" s="2"/>
      <c r="M30" s="2"/>
      <c r="N30" s="2"/>
      <c r="O30" s="2"/>
      <c r="P30" s="2"/>
      <c r="Q30" s="2"/>
      <c r="R30" s="2"/>
      <c r="S30" s="2"/>
      <c r="T30" s="2"/>
      <c r="U30" s="2"/>
      <c r="V30" s="444"/>
      <c r="W30" s="2"/>
      <c r="X30" s="2"/>
      <c r="Y30" s="2"/>
      <c r="Z30" s="2"/>
      <c r="AA30" s="2"/>
      <c r="AB30" s="2"/>
      <c r="AC30" s="2"/>
      <c r="AD30" s="23"/>
      <c r="AE30" s="23"/>
      <c r="AF30" s="23"/>
      <c r="AG30" s="23"/>
      <c r="AH30" s="23"/>
      <c r="AI30" s="23"/>
      <c r="AJ30" s="23"/>
      <c r="AK30" s="23"/>
      <c r="AL30" s="23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3"/>
      <c r="AX30" s="397"/>
      <c r="AY30" s="23"/>
      <c r="AZ30" s="23"/>
      <c r="BA30" s="23"/>
      <c r="BB30" s="23"/>
      <c r="BC30" s="23"/>
      <c r="BD30" s="23"/>
      <c r="BE30" s="23"/>
      <c r="BF30" s="2"/>
      <c r="BG30" s="2"/>
      <c r="BH30" s="2"/>
      <c r="BI30" s="2"/>
      <c r="BJ30" s="444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3"/>
      <c r="CB30" s="2"/>
      <c r="CC30" s="2"/>
      <c r="CD30" s="23"/>
      <c r="CE30" s="23"/>
      <c r="CF30" s="23"/>
      <c r="CG30" s="23"/>
      <c r="CH30" s="2"/>
      <c r="CI30" s="2"/>
      <c r="CJ30" s="2"/>
      <c r="CK30" s="2"/>
      <c r="CL30" s="2"/>
      <c r="CM30" s="2"/>
      <c r="CN30" s="2"/>
      <c r="CO30" s="2"/>
      <c r="CP30" s="2"/>
      <c r="CQ30" s="2"/>
    </row>
    <row r="31" spans="1:95" ht="26.25" customHeight="1" x14ac:dyDescent="0.4">
      <c r="A31" s="23">
        <v>1</v>
      </c>
      <c r="B31" s="270" t="s">
        <v>44</v>
      </c>
      <c r="C31" s="388">
        <v>2</v>
      </c>
      <c r="D31" s="440">
        <f>D4*C31/C4</f>
        <v>0.69974937343358401</v>
      </c>
      <c r="E31" s="388" t="s">
        <v>15</v>
      </c>
      <c r="F31" s="23"/>
      <c r="G31" s="397"/>
      <c r="H31" s="23"/>
      <c r="I31" s="23"/>
      <c r="J31" s="23"/>
      <c r="K31" s="23"/>
      <c r="L31" s="2"/>
      <c r="M31" s="2"/>
      <c r="N31" s="2"/>
      <c r="O31" s="2"/>
      <c r="P31" s="2"/>
      <c r="Q31" s="2"/>
      <c r="R31" s="2"/>
      <c r="S31" s="2"/>
      <c r="T31" s="2"/>
      <c r="U31" s="2"/>
      <c r="V31" s="444"/>
      <c r="W31" s="2"/>
      <c r="X31" s="2"/>
      <c r="Y31" s="2"/>
      <c r="Z31" s="2"/>
      <c r="AA31" s="2"/>
      <c r="AB31" s="2"/>
      <c r="AC31" s="2"/>
      <c r="AD31" s="388">
        <v>1</v>
      </c>
      <c r="AE31" s="438">
        <f>AE4*AD31/AD4</f>
        <v>7.0075187969924818E-2</v>
      </c>
      <c r="AF31" s="388" t="s">
        <v>15</v>
      </c>
      <c r="AG31" s="23"/>
      <c r="AH31" s="23"/>
      <c r="AI31" s="23"/>
      <c r="AJ31" s="23"/>
      <c r="AK31" s="23"/>
      <c r="AL31" s="23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3"/>
      <c r="AX31" s="397"/>
      <c r="AY31" s="23"/>
      <c r="AZ31" s="23"/>
      <c r="BA31" s="23"/>
      <c r="BB31" s="23"/>
      <c r="BC31" s="23"/>
      <c r="BD31" s="23"/>
      <c r="BE31" s="23"/>
      <c r="BF31" s="103">
        <v>2</v>
      </c>
      <c r="BG31" s="442">
        <f>BF31*BG4/BF4</f>
        <v>0.08</v>
      </c>
      <c r="BH31" s="103" t="s">
        <v>15</v>
      </c>
      <c r="BI31" s="2"/>
      <c r="BJ31" s="444"/>
      <c r="BK31" s="2"/>
      <c r="BL31" s="374">
        <v>1</v>
      </c>
      <c r="BM31" s="442">
        <f>BL31*BM4/BL4</f>
        <v>0.04</v>
      </c>
      <c r="BN31" s="2"/>
      <c r="BO31" s="103">
        <v>1</v>
      </c>
      <c r="BP31" s="442">
        <f>BO31*BP4/BO4</f>
        <v>6.9999999999999993E-2</v>
      </c>
      <c r="BQ31" s="103" t="s">
        <v>15</v>
      </c>
      <c r="BR31" s="2"/>
      <c r="BS31" s="2"/>
      <c r="BT31" s="2"/>
      <c r="BU31" s="2"/>
      <c r="BV31" s="2"/>
      <c r="BW31" s="2"/>
      <c r="BX31" s="2"/>
      <c r="BY31" s="2"/>
      <c r="BZ31" s="2"/>
      <c r="CA31" s="23"/>
      <c r="CB31" s="2"/>
      <c r="CC31" s="2"/>
      <c r="CD31" s="23"/>
      <c r="CE31" s="23"/>
      <c r="CF31" s="23"/>
      <c r="CG31" s="23"/>
      <c r="CH31" s="2"/>
      <c r="CI31" s="2"/>
      <c r="CJ31" s="2"/>
      <c r="CK31" s="2"/>
      <c r="CL31" s="2"/>
      <c r="CM31" s="2"/>
      <c r="CN31" s="2"/>
      <c r="CO31" s="2"/>
      <c r="CP31" s="2"/>
      <c r="CQ31" s="2"/>
    </row>
    <row r="32" spans="1:95" ht="26.25" customHeight="1" x14ac:dyDescent="0.4">
      <c r="A32" s="23">
        <v>2</v>
      </c>
      <c r="B32" s="270" t="s">
        <v>45</v>
      </c>
      <c r="C32" s="23"/>
      <c r="D32" s="397"/>
      <c r="E32" s="23"/>
      <c r="F32" s="344">
        <v>6</v>
      </c>
      <c r="G32" s="440">
        <f>G4*F32/F4</f>
        <v>2.0999999999999996</v>
      </c>
      <c r="H32" s="344" t="s">
        <v>16</v>
      </c>
      <c r="I32" s="23"/>
      <c r="J32" s="23"/>
      <c r="K32" s="23"/>
      <c r="L32" s="2"/>
      <c r="M32" s="2"/>
      <c r="N32" s="2"/>
      <c r="O32" s="2"/>
      <c r="P32" s="2"/>
      <c r="Q32" s="2"/>
      <c r="R32" s="2"/>
      <c r="S32" s="2"/>
      <c r="T32" s="2"/>
      <c r="U32" s="2"/>
      <c r="V32" s="444"/>
      <c r="W32" s="2"/>
      <c r="X32" s="2"/>
      <c r="Y32" s="2"/>
      <c r="Z32" s="2"/>
      <c r="AA32" s="2"/>
      <c r="AB32" s="2"/>
      <c r="AC32" s="2"/>
      <c r="AD32" s="23"/>
      <c r="AE32" s="23"/>
      <c r="AF32" s="23"/>
      <c r="AG32" s="344">
        <v>7</v>
      </c>
      <c r="AH32" s="438">
        <f>AH4*AG32/AG4</f>
        <v>0.49</v>
      </c>
      <c r="AI32" s="344" t="s">
        <v>16</v>
      </c>
      <c r="AJ32" s="18">
        <v>1</v>
      </c>
      <c r="AK32" s="438">
        <f>AK4*AJ32/AJ4</f>
        <v>6.9787234042553187E-2</v>
      </c>
      <c r="AL32" s="23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3"/>
      <c r="AX32" s="397"/>
      <c r="AY32" s="23"/>
      <c r="AZ32" s="23"/>
      <c r="BA32" s="23"/>
      <c r="BB32" s="23"/>
      <c r="BC32" s="23"/>
      <c r="BD32" s="23"/>
      <c r="BE32" s="23"/>
      <c r="BF32" s="2"/>
      <c r="BG32" s="2"/>
      <c r="BH32" s="2"/>
      <c r="BI32" s="2"/>
      <c r="BJ32" s="444"/>
      <c r="BK32" s="2"/>
      <c r="BL32" s="2"/>
      <c r="BM32" s="2"/>
      <c r="BN32" s="2"/>
      <c r="BO32" s="103">
        <v>2</v>
      </c>
      <c r="BP32" s="442">
        <f>BO32*BP4/BO4</f>
        <v>0.13999999999999999</v>
      </c>
      <c r="BQ32" s="103" t="s">
        <v>15</v>
      </c>
      <c r="BR32" s="2"/>
      <c r="BS32" s="2"/>
      <c r="BT32" s="2"/>
      <c r="BU32" s="2"/>
      <c r="BV32" s="2"/>
      <c r="BW32" s="2"/>
      <c r="BX32" s="2"/>
      <c r="BY32" s="2"/>
      <c r="BZ32" s="2"/>
      <c r="CA32" s="23"/>
      <c r="CB32" s="2"/>
      <c r="CC32" s="2"/>
      <c r="CD32" s="23"/>
      <c r="CE32" s="23"/>
      <c r="CF32" s="23"/>
      <c r="CG32" s="23"/>
      <c r="CH32" s="2"/>
      <c r="CI32" s="2"/>
      <c r="CJ32" s="2"/>
      <c r="CK32" s="2"/>
      <c r="CL32" s="2"/>
      <c r="CM32" s="2"/>
      <c r="CN32" s="2"/>
      <c r="CO32" s="2"/>
      <c r="CP32" s="2"/>
      <c r="CQ32" s="2"/>
    </row>
    <row r="33" spans="1:95" x14ac:dyDescent="0.4">
      <c r="A33" s="23">
        <v>3</v>
      </c>
      <c r="B33" s="270" t="s">
        <v>46</v>
      </c>
      <c r="C33" s="23"/>
      <c r="D33" s="397"/>
      <c r="E33" s="23"/>
      <c r="F33" s="344">
        <v>6</v>
      </c>
      <c r="G33" s="440">
        <f>G4*F33/F4</f>
        <v>2.0999999999999996</v>
      </c>
      <c r="H33" s="344" t="s">
        <v>16</v>
      </c>
      <c r="I33" s="23"/>
      <c r="J33" s="23"/>
      <c r="K33" s="23"/>
      <c r="L33" s="2"/>
      <c r="M33" s="2"/>
      <c r="N33" s="2"/>
      <c r="O33" s="2"/>
      <c r="P33" s="2"/>
      <c r="Q33" s="2"/>
      <c r="R33" s="2"/>
      <c r="S33" s="2"/>
      <c r="T33" s="2"/>
      <c r="U33" s="2"/>
      <c r="V33" s="444"/>
      <c r="W33" s="2"/>
      <c r="X33" s="104">
        <v>6</v>
      </c>
      <c r="Y33" s="442">
        <f>Y4*X33/X4</f>
        <v>0.42000000000000004</v>
      </c>
      <c r="Z33" s="104" t="s">
        <v>16</v>
      </c>
      <c r="AA33" s="2"/>
      <c r="AB33" s="2"/>
      <c r="AC33" s="2"/>
      <c r="AD33" s="23"/>
      <c r="AE33" s="23"/>
      <c r="AF33" s="23"/>
      <c r="AG33" s="344">
        <v>7</v>
      </c>
      <c r="AH33" s="438">
        <f>AH4*AG33/AG4</f>
        <v>0.49</v>
      </c>
      <c r="AI33" s="344" t="s">
        <v>16</v>
      </c>
      <c r="AJ33" s="23"/>
      <c r="AK33" s="23"/>
      <c r="AL33" s="23"/>
      <c r="AM33" s="103">
        <v>7</v>
      </c>
      <c r="AN33" s="442">
        <f>AM33*AN4/AM4</f>
        <v>0.35</v>
      </c>
      <c r="AO33" s="103" t="s">
        <v>15</v>
      </c>
      <c r="AP33" s="104">
        <v>7</v>
      </c>
      <c r="AQ33" s="442">
        <f>AP33*AQ4/AP4</f>
        <v>0.35000000000000003</v>
      </c>
      <c r="AR33" s="104" t="s">
        <v>16</v>
      </c>
      <c r="AS33" s="374">
        <v>4</v>
      </c>
      <c r="AT33" s="442">
        <f>AS33*AT4/AS4</f>
        <v>0.2</v>
      </c>
      <c r="AU33" s="394">
        <v>5</v>
      </c>
      <c r="AV33" s="442">
        <f>AU33*AV4/AU4</f>
        <v>0.25</v>
      </c>
      <c r="AW33" s="23"/>
      <c r="AX33" s="397"/>
      <c r="AY33" s="23"/>
      <c r="AZ33" s="23"/>
      <c r="BA33" s="23"/>
      <c r="BB33" s="23"/>
      <c r="BC33" s="23"/>
      <c r="BD33" s="23"/>
      <c r="BE33" s="23"/>
      <c r="BF33" s="103">
        <v>3</v>
      </c>
      <c r="BG33" s="442">
        <f>BF33*BG4/BF4</f>
        <v>0.12000000000000001</v>
      </c>
      <c r="BH33" s="103" t="s">
        <v>15</v>
      </c>
      <c r="BI33" s="2"/>
      <c r="BJ33" s="444"/>
      <c r="BK33" s="2"/>
      <c r="BL33" s="2"/>
      <c r="BM33" s="2"/>
      <c r="BN33" s="2"/>
      <c r="BO33" s="2"/>
      <c r="BP33" s="2"/>
      <c r="BQ33" s="2"/>
      <c r="BR33" s="104">
        <v>8</v>
      </c>
      <c r="BS33" s="442">
        <f>BR33*BS4/BR4</f>
        <v>0.56000000000000005</v>
      </c>
      <c r="BT33" s="104" t="s">
        <v>16</v>
      </c>
      <c r="BU33" s="2"/>
      <c r="BV33" s="2"/>
      <c r="BW33" s="2"/>
      <c r="BX33" s="2"/>
      <c r="BY33" s="2"/>
      <c r="BZ33" s="2"/>
      <c r="CA33" s="23"/>
      <c r="CB33" s="2"/>
      <c r="CC33" s="2"/>
      <c r="CD33" s="23"/>
      <c r="CE33" s="23"/>
      <c r="CF33" s="23"/>
      <c r="CG33" s="23"/>
      <c r="CH33" s="103">
        <v>6</v>
      </c>
      <c r="CI33" s="442">
        <f>CH33*CI4/CH4</f>
        <v>0.18082191780821918</v>
      </c>
      <c r="CJ33" s="103" t="s">
        <v>14</v>
      </c>
      <c r="CK33" s="2"/>
      <c r="CL33" s="2"/>
      <c r="CM33" s="2"/>
      <c r="CN33" s="2"/>
      <c r="CO33" s="2"/>
      <c r="CP33" s="2"/>
      <c r="CQ33" s="2"/>
    </row>
    <row r="34" spans="1:95" ht="26.25" customHeight="1" x14ac:dyDescent="0.4">
      <c r="A34" s="23">
        <v>4</v>
      </c>
      <c r="B34" s="270" t="s">
        <v>47</v>
      </c>
      <c r="C34" s="388">
        <v>2</v>
      </c>
      <c r="D34" s="440">
        <f>D4*C34/C4</f>
        <v>0.69974937343358401</v>
      </c>
      <c r="E34" s="388" t="s">
        <v>15</v>
      </c>
      <c r="F34" s="23"/>
      <c r="G34" s="397"/>
      <c r="H34" s="23"/>
      <c r="I34" s="23"/>
      <c r="J34" s="23"/>
      <c r="K34" s="23"/>
      <c r="L34" s="2"/>
      <c r="M34" s="2"/>
      <c r="N34" s="2"/>
      <c r="O34" s="2"/>
      <c r="P34" s="2"/>
      <c r="Q34" s="2"/>
      <c r="R34" s="2"/>
      <c r="S34" s="2"/>
      <c r="T34" s="2"/>
      <c r="U34" s="2"/>
      <c r="V34" s="444"/>
      <c r="W34" s="2"/>
      <c r="X34" s="2"/>
      <c r="Y34" s="2"/>
      <c r="Z34" s="2"/>
      <c r="AA34" s="2"/>
      <c r="AB34" s="2"/>
      <c r="AC34" s="2"/>
      <c r="AD34" s="398">
        <v>1.75</v>
      </c>
      <c r="AE34" s="440">
        <f>AE4*AD34/AD4</f>
        <v>0.12263157894736844</v>
      </c>
      <c r="AF34" s="388" t="s">
        <v>15</v>
      </c>
      <c r="AG34" s="23"/>
      <c r="AH34" s="23"/>
      <c r="AI34" s="23"/>
      <c r="AJ34" s="448">
        <v>0.25</v>
      </c>
      <c r="AK34" s="440">
        <f>AK4*AJ34/AJ4</f>
        <v>1.7446808510638297E-2</v>
      </c>
      <c r="AL34" s="23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3"/>
      <c r="AX34" s="397"/>
      <c r="AY34" s="23"/>
      <c r="AZ34" s="23"/>
      <c r="BA34" s="23"/>
      <c r="BB34" s="23"/>
      <c r="BC34" s="23"/>
      <c r="BD34" s="23"/>
      <c r="BE34" s="23"/>
      <c r="BF34" s="2"/>
      <c r="BG34" s="2"/>
      <c r="BH34" s="2"/>
      <c r="BI34" s="2"/>
      <c r="BJ34" s="444"/>
      <c r="BK34" s="2"/>
      <c r="BL34" s="2"/>
      <c r="BM34" s="2"/>
      <c r="BN34" s="2"/>
      <c r="BO34" s="103">
        <v>1</v>
      </c>
      <c r="BP34" s="442">
        <f>BO34*BP4/BO4</f>
        <v>6.9999999999999993E-2</v>
      </c>
      <c r="BQ34" s="103" t="s">
        <v>15</v>
      </c>
      <c r="BR34" s="2"/>
      <c r="BS34" s="2"/>
      <c r="BT34" s="2"/>
      <c r="BU34" s="2"/>
      <c r="BV34" s="2"/>
      <c r="BW34" s="2"/>
      <c r="BX34" s="2"/>
      <c r="BY34" s="2"/>
      <c r="BZ34" s="2"/>
      <c r="CA34" s="23"/>
      <c r="CB34" s="2"/>
      <c r="CC34" s="2"/>
      <c r="CD34" s="23"/>
      <c r="CE34" s="23"/>
      <c r="CF34" s="23"/>
      <c r="CG34" s="23"/>
      <c r="CH34" s="2"/>
      <c r="CI34" s="2"/>
      <c r="CJ34" s="2"/>
      <c r="CK34" s="2"/>
      <c r="CL34" s="2"/>
      <c r="CM34" s="2"/>
      <c r="CN34" s="2"/>
      <c r="CO34" s="2"/>
      <c r="CP34" s="2"/>
      <c r="CQ34" s="2"/>
    </row>
    <row r="35" spans="1:95" ht="26.25" customHeight="1" x14ac:dyDescent="0.4">
      <c r="A35" s="23">
        <v>5</v>
      </c>
      <c r="B35" s="270" t="s">
        <v>48</v>
      </c>
      <c r="C35" s="23"/>
      <c r="D35" s="397"/>
      <c r="E35" s="23"/>
      <c r="F35" s="344">
        <v>6</v>
      </c>
      <c r="G35" s="440">
        <f>G4*F35/F4</f>
        <v>2.0999999999999996</v>
      </c>
      <c r="H35" s="344" t="s">
        <v>16</v>
      </c>
      <c r="I35" s="23"/>
      <c r="J35" s="23"/>
      <c r="K35" s="23"/>
      <c r="L35" s="2"/>
      <c r="M35" s="2"/>
      <c r="N35" s="2"/>
      <c r="O35" s="2"/>
      <c r="P35" s="2"/>
      <c r="Q35" s="2"/>
      <c r="R35" s="2"/>
      <c r="S35" s="2"/>
      <c r="T35" s="2"/>
      <c r="U35" s="2"/>
      <c r="V35" s="444"/>
      <c r="W35" s="2"/>
      <c r="X35" s="2"/>
      <c r="Y35" s="2"/>
      <c r="Z35" s="2"/>
      <c r="AA35" s="2"/>
      <c r="AB35" s="2"/>
      <c r="AC35" s="2"/>
      <c r="AD35" s="388">
        <v>2</v>
      </c>
      <c r="AE35" s="438">
        <f>AE4*AD35/AD4</f>
        <v>0.14015037593984964</v>
      </c>
      <c r="AF35" s="388" t="s">
        <v>15</v>
      </c>
      <c r="AG35" s="23"/>
      <c r="AH35" s="23"/>
      <c r="AI35" s="23"/>
      <c r="AJ35" s="23"/>
      <c r="AK35" s="23"/>
      <c r="AL35" s="23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3"/>
      <c r="AX35" s="397"/>
      <c r="AY35" s="23"/>
      <c r="AZ35" s="23"/>
      <c r="BA35" s="23"/>
      <c r="BB35" s="23"/>
      <c r="BC35" s="23"/>
      <c r="BD35" s="23"/>
      <c r="BE35" s="23"/>
      <c r="BF35" s="103">
        <v>2</v>
      </c>
      <c r="BG35" s="442">
        <f>BF35*BG4/BF4</f>
        <v>0.08</v>
      </c>
      <c r="BH35" s="103" t="s">
        <v>15</v>
      </c>
      <c r="BI35" s="2"/>
      <c r="BJ35" s="444"/>
      <c r="BK35" s="2"/>
      <c r="BL35" s="374">
        <v>1</v>
      </c>
      <c r="BM35" s="442">
        <f>BL35*BM4/BL4</f>
        <v>0.04</v>
      </c>
      <c r="BN35" s="2"/>
      <c r="BO35" s="103">
        <v>2</v>
      </c>
      <c r="BP35" s="442">
        <f>BO35*BP4/BO4</f>
        <v>0.13999999999999999</v>
      </c>
      <c r="BQ35" s="103" t="s">
        <v>15</v>
      </c>
      <c r="BR35" s="2"/>
      <c r="BS35" s="2"/>
      <c r="BT35" s="2"/>
      <c r="BU35" s="2"/>
      <c r="BV35" s="2"/>
      <c r="BW35" s="2"/>
      <c r="BX35" s="2"/>
      <c r="BY35" s="2"/>
      <c r="BZ35" s="2"/>
      <c r="CA35" s="23"/>
      <c r="CB35" s="2"/>
      <c r="CC35" s="2"/>
      <c r="CD35" s="23"/>
      <c r="CE35" s="23"/>
      <c r="CF35" s="23"/>
      <c r="CG35" s="23"/>
      <c r="CH35" s="2"/>
      <c r="CI35" s="2"/>
      <c r="CJ35" s="2"/>
      <c r="CK35" s="2"/>
      <c r="CL35" s="2"/>
      <c r="CM35" s="2"/>
      <c r="CN35" s="2"/>
      <c r="CO35" s="2"/>
      <c r="CP35" s="2"/>
      <c r="CQ35" s="2"/>
    </row>
    <row r="36" spans="1:95" ht="26.25" customHeight="1" x14ac:dyDescent="0.4">
      <c r="A36" s="23">
        <v>6</v>
      </c>
      <c r="B36" s="270" t="s">
        <v>49</v>
      </c>
      <c r="C36" s="23"/>
      <c r="D36" s="397"/>
      <c r="E36" s="23"/>
      <c r="F36" s="23"/>
      <c r="G36" s="397"/>
      <c r="H36" s="23"/>
      <c r="I36" s="23"/>
      <c r="J36" s="23"/>
      <c r="K36" s="23"/>
      <c r="L36" s="103">
        <v>8</v>
      </c>
      <c r="M36" s="443">
        <f>M4*L36/L4</f>
        <v>2</v>
      </c>
      <c r="N36" s="103" t="s">
        <v>15</v>
      </c>
      <c r="O36" s="2"/>
      <c r="P36" s="2"/>
      <c r="Q36" s="2"/>
      <c r="R36" s="2"/>
      <c r="S36" s="2"/>
      <c r="T36" s="2"/>
      <c r="U36" s="103">
        <v>3</v>
      </c>
      <c r="V36" s="443">
        <f>V4*U36/U4</f>
        <v>0.21037974683544305</v>
      </c>
      <c r="W36" s="103" t="s">
        <v>15</v>
      </c>
      <c r="X36" s="2"/>
      <c r="Y36" s="2"/>
      <c r="Z36" s="2"/>
      <c r="AA36" s="2"/>
      <c r="AB36" s="2"/>
      <c r="AC36" s="2"/>
      <c r="AD36" s="388">
        <v>2</v>
      </c>
      <c r="AE36" s="438">
        <f>AE4*AD36/AD4</f>
        <v>0.14015037593984964</v>
      </c>
      <c r="AF36" s="388" t="s">
        <v>15</v>
      </c>
      <c r="AG36" s="23"/>
      <c r="AH36" s="23"/>
      <c r="AI36" s="23"/>
      <c r="AJ36" s="18">
        <v>1</v>
      </c>
      <c r="AK36" s="438">
        <f>AK4*AJ36/AJ4</f>
        <v>6.9787234042553187E-2</v>
      </c>
      <c r="AL36" s="23"/>
      <c r="AM36" s="103">
        <v>7</v>
      </c>
      <c r="AN36" s="442">
        <f>AM36*AN4/AM4</f>
        <v>0.35</v>
      </c>
      <c r="AO36" s="103" t="s">
        <v>15</v>
      </c>
      <c r="AP36" s="391"/>
      <c r="AQ36" s="391"/>
      <c r="AR36" s="391"/>
      <c r="AS36" s="2"/>
      <c r="AT36" s="2"/>
      <c r="AU36" s="2"/>
      <c r="AV36" s="2"/>
      <c r="AW36" s="388">
        <v>3</v>
      </c>
      <c r="AX36" s="440">
        <f>AW36*AX4/AW4</f>
        <v>0.12</v>
      </c>
      <c r="AY36" s="388" t="s">
        <v>15</v>
      </c>
      <c r="AZ36" s="23"/>
      <c r="BA36" s="23"/>
      <c r="BB36" s="23"/>
      <c r="BC36" s="18">
        <v>2</v>
      </c>
      <c r="BD36" s="438">
        <f>BC36*BD4/BC4</f>
        <v>0.08</v>
      </c>
      <c r="BE36" s="23"/>
      <c r="BF36" s="2"/>
      <c r="BG36" s="2"/>
      <c r="BH36" s="2"/>
      <c r="BI36" s="2"/>
      <c r="BJ36" s="444"/>
      <c r="BK36" s="2"/>
      <c r="BL36" s="2"/>
      <c r="BM36" s="2"/>
      <c r="BN36" s="2"/>
      <c r="BO36" s="103">
        <v>2</v>
      </c>
      <c r="BP36" s="442">
        <f>BO36*BP4/BO4</f>
        <v>0.13999999999999999</v>
      </c>
      <c r="BQ36" s="103" t="s">
        <v>15</v>
      </c>
      <c r="BR36" s="2"/>
      <c r="BS36" s="2"/>
      <c r="BT36" s="2"/>
      <c r="BU36" s="2"/>
      <c r="BV36" s="2"/>
      <c r="BW36" s="2"/>
      <c r="BX36" s="2"/>
      <c r="BY36" s="103">
        <v>5</v>
      </c>
      <c r="BZ36" s="442">
        <f>BY36*BZ4/BY4</f>
        <v>0.14949494949494951</v>
      </c>
      <c r="CA36" s="388" t="s">
        <v>15</v>
      </c>
      <c r="CB36" s="2"/>
      <c r="CC36" s="2"/>
      <c r="CD36" s="23"/>
      <c r="CE36" s="23"/>
      <c r="CF36" s="23"/>
      <c r="CG36" s="23"/>
      <c r="CH36" s="2"/>
      <c r="CI36" s="2"/>
      <c r="CJ36" s="2"/>
      <c r="CK36" s="2"/>
      <c r="CL36" s="2"/>
      <c r="CM36" s="2"/>
      <c r="CN36" s="2"/>
      <c r="CO36" s="2"/>
      <c r="CP36" s="2"/>
      <c r="CQ36" s="2"/>
    </row>
    <row r="37" spans="1:95" ht="26.25" customHeight="1" x14ac:dyDescent="0.4">
      <c r="A37" s="23">
        <v>7</v>
      </c>
      <c r="B37" s="270" t="s">
        <v>50</v>
      </c>
      <c r="C37" s="23"/>
      <c r="D37" s="397"/>
      <c r="E37" s="23"/>
      <c r="F37" s="23"/>
      <c r="G37" s="397"/>
      <c r="H37" s="23"/>
      <c r="I37" s="23"/>
      <c r="J37" s="23"/>
      <c r="K37" s="23"/>
      <c r="L37" s="2"/>
      <c r="M37" s="444"/>
      <c r="N37" s="2"/>
      <c r="O37" s="104">
        <v>7.5</v>
      </c>
      <c r="P37" s="442">
        <f>P4*O37/O4</f>
        <v>1.875</v>
      </c>
      <c r="Q37" s="104" t="s">
        <v>16</v>
      </c>
      <c r="R37" s="2"/>
      <c r="S37" s="2"/>
      <c r="T37" s="2"/>
      <c r="U37" s="2"/>
      <c r="V37" s="444"/>
      <c r="W37" s="392"/>
      <c r="X37" s="104">
        <v>6</v>
      </c>
      <c r="Y37" s="442">
        <f>Y4*X37/X4</f>
        <v>0.42000000000000004</v>
      </c>
      <c r="Z37" s="104" t="s">
        <v>16</v>
      </c>
      <c r="AA37" s="2"/>
      <c r="AB37" s="2"/>
      <c r="AC37" s="2"/>
      <c r="AD37" s="23"/>
      <c r="AE37" s="23"/>
      <c r="AF37" s="23"/>
      <c r="AG37" s="344">
        <v>7</v>
      </c>
      <c r="AH37" s="438">
        <f>AH4*AG37/AG4</f>
        <v>0.49</v>
      </c>
      <c r="AI37" s="344" t="s">
        <v>16</v>
      </c>
      <c r="AJ37" s="18">
        <v>1</v>
      </c>
      <c r="AK37" s="438">
        <f>AK4*AJ37/AJ4</f>
        <v>6.9787234042553187E-2</v>
      </c>
      <c r="AL37" s="23"/>
      <c r="AM37" s="391"/>
      <c r="AN37" s="391"/>
      <c r="AO37" s="391"/>
      <c r="AP37" s="104">
        <v>9</v>
      </c>
      <c r="AQ37" s="442">
        <f>AP37*AQ4/AP4</f>
        <v>0.45</v>
      </c>
      <c r="AR37" s="104" t="s">
        <v>16</v>
      </c>
      <c r="AS37" s="2"/>
      <c r="AT37" s="2"/>
      <c r="AU37" s="2"/>
      <c r="AV37" s="2"/>
      <c r="AW37" s="388">
        <v>3</v>
      </c>
      <c r="AX37" s="440">
        <f>AW37*AX4/AW4</f>
        <v>0.12</v>
      </c>
      <c r="AY37" s="388" t="s">
        <v>15</v>
      </c>
      <c r="AZ37" s="390"/>
      <c r="BA37" s="390"/>
      <c r="BB37" s="390"/>
      <c r="BC37" s="18">
        <v>1</v>
      </c>
      <c r="BD37" s="438">
        <f>BC37*BD4/BC4</f>
        <v>0.04</v>
      </c>
      <c r="BE37" s="390"/>
      <c r="BF37" s="2"/>
      <c r="BG37" s="2"/>
      <c r="BH37" s="2"/>
      <c r="BI37" s="2"/>
      <c r="BJ37" s="444"/>
      <c r="BK37" s="2"/>
      <c r="BL37" s="2"/>
      <c r="BM37" s="2"/>
      <c r="BN37" s="2"/>
      <c r="BO37" s="103">
        <v>2</v>
      </c>
      <c r="BP37" s="442">
        <f>BO37*BP4/BO4</f>
        <v>0.13999999999999999</v>
      </c>
      <c r="BQ37" s="103" t="s">
        <v>15</v>
      </c>
      <c r="BR37" s="391"/>
      <c r="BS37" s="391"/>
      <c r="BT37" s="391"/>
      <c r="BU37" s="2"/>
      <c r="BV37" s="2"/>
      <c r="BW37" s="2"/>
      <c r="BX37" s="2"/>
      <c r="BY37" s="2"/>
      <c r="BZ37" s="2"/>
      <c r="CA37" s="23"/>
      <c r="CB37" s="2"/>
      <c r="CC37" s="2"/>
      <c r="CD37" s="23"/>
      <c r="CE37" s="23"/>
      <c r="CF37" s="23"/>
      <c r="CG37" s="23"/>
      <c r="CH37" s="2"/>
      <c r="CI37" s="2"/>
      <c r="CJ37" s="2"/>
      <c r="CK37" s="2"/>
      <c r="CL37" s="2"/>
      <c r="CM37" s="2"/>
      <c r="CN37" s="2"/>
      <c r="CO37" s="2"/>
      <c r="CP37" s="2"/>
      <c r="CQ37" s="2"/>
    </row>
    <row r="38" spans="1:95" ht="26.25" customHeight="1" x14ac:dyDescent="0.4">
      <c r="A38" s="23">
        <v>8</v>
      </c>
      <c r="B38" s="270" t="s">
        <v>51</v>
      </c>
      <c r="C38" s="23"/>
      <c r="D38" s="397"/>
      <c r="E38" s="23"/>
      <c r="F38" s="23"/>
      <c r="G38" s="397"/>
      <c r="H38" s="23"/>
      <c r="I38" s="23"/>
      <c r="J38" s="23"/>
      <c r="K38" s="23"/>
      <c r="L38" s="2"/>
      <c r="M38" s="444"/>
      <c r="N38" s="2"/>
      <c r="O38" s="104">
        <v>7.5</v>
      </c>
      <c r="P38" s="442">
        <f>P4*O38/O4</f>
        <v>1.875</v>
      </c>
      <c r="Q38" s="104" t="s">
        <v>16</v>
      </c>
      <c r="R38" s="2"/>
      <c r="S38" s="2"/>
      <c r="T38" s="2"/>
      <c r="U38" s="2"/>
      <c r="V38" s="444"/>
      <c r="W38" s="2"/>
      <c r="X38" s="104">
        <v>6</v>
      </c>
      <c r="Y38" s="442">
        <f>Y4*X38/X4</f>
        <v>0.42000000000000004</v>
      </c>
      <c r="Z38" s="104" t="s">
        <v>16</v>
      </c>
      <c r="AA38" s="2"/>
      <c r="AB38" s="2"/>
      <c r="AC38" s="2"/>
      <c r="AD38" s="23"/>
      <c r="AE38" s="23"/>
      <c r="AF38" s="23"/>
      <c r="AG38" s="344">
        <v>7</v>
      </c>
      <c r="AH38" s="438">
        <f>AH4*AG38/AG4</f>
        <v>0.49</v>
      </c>
      <c r="AI38" s="344" t="s">
        <v>16</v>
      </c>
      <c r="AJ38" s="18">
        <v>1</v>
      </c>
      <c r="AK38" s="438">
        <f>AK4*AJ38/AJ4</f>
        <v>6.9787234042553187E-2</v>
      </c>
      <c r="AL38" s="23"/>
      <c r="AM38" s="391"/>
      <c r="AN38" s="391"/>
      <c r="AO38" s="391"/>
      <c r="AP38" s="104">
        <v>7</v>
      </c>
      <c r="AQ38" s="442">
        <f>AP38*AQ4/AP4</f>
        <v>0.35000000000000003</v>
      </c>
      <c r="AR38" s="104" t="s">
        <v>16</v>
      </c>
      <c r="AS38" s="2"/>
      <c r="AT38" s="2"/>
      <c r="AU38" s="394">
        <v>2</v>
      </c>
      <c r="AV38" s="442">
        <f>AU38*AV4/AU4</f>
        <v>9.9999999999999992E-2</v>
      </c>
      <c r="AW38" s="388">
        <v>4</v>
      </c>
      <c r="AX38" s="440">
        <f>AW38*AX4/AW4</f>
        <v>0.16</v>
      </c>
      <c r="AY38" s="388" t="s">
        <v>15</v>
      </c>
      <c r="AZ38" s="390"/>
      <c r="BA38" s="390"/>
      <c r="BB38" s="390"/>
      <c r="BC38" s="390"/>
      <c r="BD38" s="390"/>
      <c r="BE38" s="390"/>
      <c r="BF38" s="2"/>
      <c r="BG38" s="2"/>
      <c r="BH38" s="2"/>
      <c r="BI38" s="2"/>
      <c r="BJ38" s="444"/>
      <c r="BK38" s="2"/>
      <c r="BL38" s="2"/>
      <c r="BM38" s="2"/>
      <c r="BN38" s="2"/>
      <c r="BO38" s="391"/>
      <c r="BP38" s="391"/>
      <c r="BQ38" s="391"/>
      <c r="BR38" s="104">
        <v>7</v>
      </c>
      <c r="BS38" s="442">
        <f>BR38*BS4/BR4</f>
        <v>0.49</v>
      </c>
      <c r="BT38" s="104" t="s">
        <v>16</v>
      </c>
      <c r="BU38" s="2"/>
      <c r="BV38" s="2"/>
      <c r="BW38" s="2"/>
      <c r="BX38" s="2"/>
      <c r="BY38" s="2"/>
      <c r="BZ38" s="2"/>
      <c r="CA38" s="23"/>
      <c r="CB38" s="2"/>
      <c r="CC38" s="2"/>
      <c r="CD38" s="23"/>
      <c r="CE38" s="23"/>
      <c r="CF38" s="23"/>
      <c r="CG38" s="23"/>
      <c r="CH38" s="2"/>
      <c r="CI38" s="2"/>
      <c r="CJ38" s="2"/>
      <c r="CK38" s="2"/>
      <c r="CL38" s="2"/>
      <c r="CM38" s="2"/>
      <c r="CN38" s="2"/>
      <c r="CO38" s="2"/>
      <c r="CP38" s="2"/>
      <c r="CQ38" s="2"/>
    </row>
    <row r="39" spans="1:95" ht="26.25" customHeight="1" x14ac:dyDescent="0.4">
      <c r="A39" s="23">
        <v>9</v>
      </c>
      <c r="B39" s="270" t="s">
        <v>52</v>
      </c>
      <c r="C39" s="23"/>
      <c r="D39" s="397"/>
      <c r="E39" s="23"/>
      <c r="F39" s="23"/>
      <c r="G39" s="397"/>
      <c r="H39" s="23"/>
      <c r="I39" s="23"/>
      <c r="J39" s="23"/>
      <c r="K39" s="23"/>
      <c r="L39" s="2"/>
      <c r="M39" s="444"/>
      <c r="N39" s="2"/>
      <c r="O39" s="104">
        <v>7.5</v>
      </c>
      <c r="P39" s="442">
        <f>P4*O39/O4</f>
        <v>1.875</v>
      </c>
      <c r="Q39" s="104" t="s">
        <v>16</v>
      </c>
      <c r="R39" s="2"/>
      <c r="S39" s="2"/>
      <c r="T39" s="2"/>
      <c r="U39" s="2"/>
      <c r="V39" s="444"/>
      <c r="W39" s="2"/>
      <c r="X39" s="104">
        <v>6</v>
      </c>
      <c r="Y39" s="442">
        <f>Y4*X39/X4</f>
        <v>0.42000000000000004</v>
      </c>
      <c r="Z39" s="104" t="s">
        <v>16</v>
      </c>
      <c r="AA39" s="2"/>
      <c r="AB39" s="2"/>
      <c r="AC39" s="2"/>
      <c r="AD39" s="388">
        <v>6</v>
      </c>
      <c r="AE39" s="440">
        <f>AE4*AD39/AD4</f>
        <v>0.42045112781954891</v>
      </c>
      <c r="AF39" s="388" t="s">
        <v>15</v>
      </c>
      <c r="AG39" s="344">
        <v>3</v>
      </c>
      <c r="AH39" s="438">
        <f>AH4*AG39/AG4</f>
        <v>0.21000000000000002</v>
      </c>
      <c r="AI39" s="344" t="s">
        <v>15</v>
      </c>
      <c r="AJ39" s="23"/>
      <c r="AK39" s="23"/>
      <c r="AL39" s="23"/>
      <c r="AM39" s="391"/>
      <c r="AN39" s="391"/>
      <c r="AO39" s="391"/>
      <c r="AP39" s="104">
        <v>9</v>
      </c>
      <c r="AQ39" s="442">
        <f>AP39*AQ4/AP4</f>
        <v>0.45</v>
      </c>
      <c r="AR39" s="104" t="s">
        <v>16</v>
      </c>
      <c r="AS39" s="2"/>
      <c r="AT39" s="2"/>
      <c r="AU39" s="2"/>
      <c r="AV39" s="2"/>
      <c r="AW39" s="388">
        <v>4</v>
      </c>
      <c r="AX39" s="440">
        <f>AW39*AX4/AW4</f>
        <v>0.16</v>
      </c>
      <c r="AY39" s="388" t="s">
        <v>15</v>
      </c>
      <c r="AZ39" s="390"/>
      <c r="BA39" s="390"/>
      <c r="BB39" s="390"/>
      <c r="BC39" s="390"/>
      <c r="BD39" s="390"/>
      <c r="BE39" s="390"/>
      <c r="BF39" s="2"/>
      <c r="BG39" s="2"/>
      <c r="BH39" s="2"/>
      <c r="BI39" s="104">
        <v>6</v>
      </c>
      <c r="BJ39" s="443">
        <f>BI39*BJ4/BI4</f>
        <v>0.24000000000000002</v>
      </c>
      <c r="BK39" s="104" t="s">
        <v>16</v>
      </c>
      <c r="BL39" s="2"/>
      <c r="BM39" s="2"/>
      <c r="BN39" s="2"/>
      <c r="BO39" s="2"/>
      <c r="BP39" s="2"/>
      <c r="BQ39" s="2"/>
      <c r="BR39" s="104">
        <v>5</v>
      </c>
      <c r="BS39" s="442">
        <f>BR39*BS4/BR4</f>
        <v>0.35</v>
      </c>
      <c r="BT39" s="104" t="s">
        <v>16</v>
      </c>
      <c r="BU39" s="374">
        <v>2</v>
      </c>
      <c r="BV39" s="442">
        <f>BU39*BV4/BU4</f>
        <v>0.13999999999999999</v>
      </c>
      <c r="BW39" s="2"/>
      <c r="BX39" s="2"/>
      <c r="BY39" s="2"/>
      <c r="BZ39" s="2"/>
      <c r="CA39" s="23"/>
      <c r="CB39" s="2"/>
      <c r="CC39" s="2"/>
      <c r="CD39" s="23"/>
      <c r="CE39" s="23"/>
      <c r="CF39" s="23"/>
      <c r="CG39" s="23"/>
      <c r="CH39" s="2"/>
      <c r="CI39" s="2"/>
      <c r="CJ39" s="2"/>
      <c r="CK39" s="2"/>
      <c r="CL39" s="2"/>
      <c r="CM39" s="2"/>
      <c r="CN39" s="2"/>
      <c r="CO39" s="2"/>
      <c r="CP39" s="2"/>
      <c r="CQ39" s="2"/>
    </row>
    <row r="40" spans="1:95" ht="26.25" customHeight="1" x14ac:dyDescent="0.4">
      <c r="A40" s="23">
        <v>10</v>
      </c>
      <c r="B40" s="270" t="s">
        <v>53</v>
      </c>
      <c r="C40" s="23"/>
      <c r="D40" s="397"/>
      <c r="E40" s="23"/>
      <c r="F40" s="23"/>
      <c r="G40" s="397"/>
      <c r="H40" s="23"/>
      <c r="I40" s="23"/>
      <c r="J40" s="23"/>
      <c r="K40" s="23"/>
      <c r="L40" s="103">
        <v>8</v>
      </c>
      <c r="M40" s="443">
        <f>M4*L40/L4</f>
        <v>2</v>
      </c>
      <c r="N40" s="103" t="s">
        <v>15</v>
      </c>
      <c r="O40" s="2"/>
      <c r="P40" s="2"/>
      <c r="Q40" s="2"/>
      <c r="R40" s="2"/>
      <c r="S40" s="2"/>
      <c r="T40" s="2"/>
      <c r="U40" s="103">
        <v>3</v>
      </c>
      <c r="V40" s="443">
        <f>V4*U40/U4</f>
        <v>0.21037974683544305</v>
      </c>
      <c r="W40" s="103" t="s">
        <v>15</v>
      </c>
      <c r="X40" s="2"/>
      <c r="Y40" s="2"/>
      <c r="Z40" s="2"/>
      <c r="AA40" s="2"/>
      <c r="AB40" s="2"/>
      <c r="AC40" s="2"/>
      <c r="AD40" s="388">
        <v>2</v>
      </c>
      <c r="AE40" s="438">
        <f>AE4*AD40/AD4</f>
        <v>0.14015037593984964</v>
      </c>
      <c r="AF40" s="388" t="s">
        <v>15</v>
      </c>
      <c r="AG40" s="390"/>
      <c r="AH40" s="390"/>
      <c r="AI40" s="390"/>
      <c r="AJ40" s="18">
        <v>1</v>
      </c>
      <c r="AK40" s="438">
        <f>AK4*AJ40/AJ4</f>
        <v>6.9787234042553187E-2</v>
      </c>
      <c r="AL40" s="23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388">
        <v>4</v>
      </c>
      <c r="AX40" s="440">
        <f>AW40*AX4/AW4</f>
        <v>0.16</v>
      </c>
      <c r="AY40" s="388" t="s">
        <v>15</v>
      </c>
      <c r="AZ40" s="390"/>
      <c r="BA40" s="390"/>
      <c r="BB40" s="390"/>
      <c r="BC40" s="390"/>
      <c r="BD40" s="390"/>
      <c r="BE40" s="390"/>
      <c r="BF40" s="2"/>
      <c r="BG40" s="2"/>
      <c r="BH40" s="2"/>
      <c r="BI40" s="2"/>
      <c r="BJ40" s="444"/>
      <c r="BK40" s="2"/>
      <c r="BL40" s="2"/>
      <c r="BM40" s="2"/>
      <c r="BN40" s="2"/>
      <c r="BO40" s="103">
        <v>2</v>
      </c>
      <c r="BP40" s="442">
        <f>BO40*BP4/BO4</f>
        <v>0.13999999999999999</v>
      </c>
      <c r="BQ40" s="103" t="s">
        <v>15</v>
      </c>
      <c r="BR40" s="2"/>
      <c r="BS40" s="2"/>
      <c r="BT40" s="2"/>
      <c r="BU40" s="2"/>
      <c r="BV40" s="2"/>
      <c r="BW40" s="2"/>
      <c r="BX40" s="2"/>
      <c r="BY40" s="103">
        <v>5</v>
      </c>
      <c r="BZ40" s="442">
        <f>BY40*BZ4/BY4</f>
        <v>0.14949494949494951</v>
      </c>
      <c r="CA40" s="388" t="s">
        <v>15</v>
      </c>
      <c r="CB40" s="2"/>
      <c r="CC40" s="2"/>
      <c r="CD40" s="23"/>
      <c r="CE40" s="23"/>
      <c r="CF40" s="23"/>
      <c r="CG40" s="23"/>
      <c r="CH40" s="2"/>
      <c r="CI40" s="2"/>
      <c r="CJ40" s="2"/>
      <c r="CK40" s="2"/>
      <c r="CL40" s="2"/>
      <c r="CM40" s="2"/>
      <c r="CN40" s="2"/>
      <c r="CO40" s="2"/>
      <c r="CP40" s="2"/>
      <c r="CQ40" s="2"/>
    </row>
    <row r="41" spans="1:95" ht="26.25" customHeight="1" x14ac:dyDescent="0.4">
      <c r="A41" s="23">
        <v>11</v>
      </c>
      <c r="B41" s="270" t="s">
        <v>54</v>
      </c>
      <c r="C41" s="23"/>
      <c r="D41" s="397"/>
      <c r="E41" s="23"/>
      <c r="F41" s="23"/>
      <c r="G41" s="397"/>
      <c r="H41" s="23"/>
      <c r="I41" s="23"/>
      <c r="J41" s="23"/>
      <c r="K41" s="23"/>
      <c r="L41" s="2"/>
      <c r="M41" s="2"/>
      <c r="N41" s="2"/>
      <c r="O41" s="104">
        <v>7.5</v>
      </c>
      <c r="P41" s="442">
        <f>P4*O41/O4</f>
        <v>1.875</v>
      </c>
      <c r="Q41" s="104" t="s">
        <v>16</v>
      </c>
      <c r="R41" s="2"/>
      <c r="S41" s="2"/>
      <c r="T41" s="2"/>
      <c r="U41" s="2"/>
      <c r="V41" s="444"/>
      <c r="W41" s="392"/>
      <c r="X41" s="104">
        <v>6</v>
      </c>
      <c r="Y41" s="442">
        <f>Y4*X41/X4</f>
        <v>0.42000000000000004</v>
      </c>
      <c r="Z41" s="104" t="s">
        <v>16</v>
      </c>
      <c r="AA41" s="2"/>
      <c r="AB41" s="2"/>
      <c r="AC41" s="2"/>
      <c r="AD41" s="23"/>
      <c r="AE41" s="23"/>
      <c r="AF41" s="23"/>
      <c r="AG41" s="344">
        <v>8</v>
      </c>
      <c r="AH41" s="438">
        <f>AH4*AG41/AG4</f>
        <v>0.56000000000000005</v>
      </c>
      <c r="AI41" s="344" t="s">
        <v>16</v>
      </c>
      <c r="AJ41" s="23"/>
      <c r="AK41" s="23"/>
      <c r="AL41" s="23"/>
      <c r="AM41" s="391"/>
      <c r="AN41" s="391"/>
      <c r="AO41" s="391"/>
      <c r="AP41" s="104">
        <v>9</v>
      </c>
      <c r="AQ41" s="442">
        <f>AP41*AQ4/AP4</f>
        <v>0.45</v>
      </c>
      <c r="AR41" s="104" t="s">
        <v>16</v>
      </c>
      <c r="AS41" s="2"/>
      <c r="AT41" s="2"/>
      <c r="AU41" s="2"/>
      <c r="AV41" s="2"/>
      <c r="AW41" s="388">
        <v>2</v>
      </c>
      <c r="AX41" s="440">
        <f>AW41*AX4/AW4</f>
        <v>0.08</v>
      </c>
      <c r="AY41" s="388" t="s">
        <v>15</v>
      </c>
      <c r="AZ41" s="390"/>
      <c r="BA41" s="390"/>
      <c r="BB41" s="390"/>
      <c r="BC41" s="18">
        <v>2</v>
      </c>
      <c r="BD41" s="438">
        <f>BC41*BD4/BC4</f>
        <v>0.08</v>
      </c>
      <c r="BE41" s="390"/>
      <c r="BF41" s="391"/>
      <c r="BG41" s="391"/>
      <c r="BH41" s="391"/>
      <c r="BI41" s="104">
        <v>6</v>
      </c>
      <c r="BJ41" s="443">
        <f>BI41*BJ4/BI4</f>
        <v>0.24000000000000002</v>
      </c>
      <c r="BK41" s="104" t="s">
        <v>16</v>
      </c>
      <c r="BL41" s="2"/>
      <c r="BM41" s="2"/>
      <c r="BN41" s="2"/>
      <c r="BO41" s="2"/>
      <c r="BP41" s="2"/>
      <c r="BQ41" s="2"/>
      <c r="BR41" s="104">
        <v>4</v>
      </c>
      <c r="BS41" s="442">
        <f>BR41*BS4/BR4</f>
        <v>0.28000000000000003</v>
      </c>
      <c r="BT41" s="104" t="s">
        <v>16</v>
      </c>
      <c r="BU41" s="374">
        <v>3</v>
      </c>
      <c r="BV41" s="442">
        <f>BU41*BV4/BU4</f>
        <v>0.20999999999999996</v>
      </c>
      <c r="BW41" s="2"/>
      <c r="BX41" s="2"/>
      <c r="BY41" s="2"/>
      <c r="BZ41" s="2"/>
      <c r="CA41" s="23"/>
      <c r="CB41" s="104">
        <v>15</v>
      </c>
      <c r="CC41" s="442">
        <f>CB41*CC4/CB4</f>
        <v>0.45</v>
      </c>
      <c r="CD41" s="344" t="s">
        <v>16</v>
      </c>
      <c r="CE41" s="23"/>
      <c r="CF41" s="23"/>
      <c r="CG41" s="23"/>
      <c r="CH41" s="2"/>
      <c r="CI41" s="2"/>
      <c r="CJ41" s="2"/>
      <c r="CK41" s="2"/>
      <c r="CL41" s="2"/>
      <c r="CM41" s="2"/>
      <c r="CN41" s="2"/>
      <c r="CO41" s="2"/>
      <c r="CP41" s="2"/>
      <c r="CQ41" s="2"/>
    </row>
    <row r="42" spans="1:95" x14ac:dyDescent="0.4">
      <c r="A42" s="595" t="s">
        <v>55</v>
      </c>
      <c r="B42" s="595"/>
      <c r="C42" s="23"/>
      <c r="D42" s="397"/>
      <c r="E42" s="23"/>
      <c r="F42" s="23"/>
      <c r="G42" s="397"/>
      <c r="H42" s="23"/>
      <c r="I42" s="23"/>
      <c r="J42" s="23"/>
      <c r="K42" s="23"/>
      <c r="L42" s="2"/>
      <c r="M42" s="2"/>
      <c r="N42" s="2"/>
      <c r="O42" s="2"/>
      <c r="P42" s="2"/>
      <c r="Q42" s="2"/>
      <c r="R42" s="2"/>
      <c r="S42" s="2"/>
      <c r="T42" s="2"/>
      <c r="U42" s="2"/>
      <c r="V42" s="444"/>
      <c r="W42" s="2"/>
      <c r="X42" s="2"/>
      <c r="Y42" s="2"/>
      <c r="Z42" s="2"/>
      <c r="AA42" s="2"/>
      <c r="AB42" s="2"/>
      <c r="AC42" s="2"/>
      <c r="AD42" s="23"/>
      <c r="AE42" s="23"/>
      <c r="AF42" s="23"/>
      <c r="AG42" s="23"/>
      <c r="AH42" s="23"/>
      <c r="AI42" s="23"/>
      <c r="AJ42" s="23"/>
      <c r="AK42" s="23"/>
      <c r="AL42" s="23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3"/>
      <c r="AX42" s="397"/>
      <c r="AY42" s="23"/>
      <c r="AZ42" s="23"/>
      <c r="BA42" s="23"/>
      <c r="BB42" s="23"/>
      <c r="BC42" s="23"/>
      <c r="BD42" s="23"/>
      <c r="BE42" s="23"/>
      <c r="BF42" s="2"/>
      <c r="BG42" s="2"/>
      <c r="BH42" s="2"/>
      <c r="BI42" s="2"/>
      <c r="BJ42" s="444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3"/>
      <c r="CB42" s="2"/>
      <c r="CC42" s="2"/>
      <c r="CD42" s="23"/>
      <c r="CE42" s="23"/>
      <c r="CF42" s="23"/>
      <c r="CG42" s="23"/>
      <c r="CH42" s="2"/>
      <c r="CI42" s="2"/>
      <c r="CJ42" s="2"/>
      <c r="CK42" s="2"/>
      <c r="CL42" s="2"/>
      <c r="CM42" s="2"/>
      <c r="CN42" s="2"/>
      <c r="CO42" s="2"/>
      <c r="CP42" s="2"/>
      <c r="CQ42" s="2"/>
    </row>
    <row r="43" spans="1:95" ht="26.25" customHeight="1" x14ac:dyDescent="0.4">
      <c r="A43" s="23">
        <v>1</v>
      </c>
      <c r="B43" s="270" t="s">
        <v>56</v>
      </c>
      <c r="C43" s="23"/>
      <c r="D43" s="397"/>
      <c r="E43" s="23"/>
      <c r="F43" s="344">
        <v>4</v>
      </c>
      <c r="G43" s="440">
        <f>G4*F43/F4</f>
        <v>1.4</v>
      </c>
      <c r="H43" s="344" t="s">
        <v>16</v>
      </c>
      <c r="I43" s="23"/>
      <c r="J43" s="23"/>
      <c r="K43" s="23"/>
      <c r="L43" s="2"/>
      <c r="M43" s="2"/>
      <c r="N43" s="2"/>
      <c r="O43" s="2"/>
      <c r="P43" s="2"/>
      <c r="Q43" s="2"/>
      <c r="R43" s="2"/>
      <c r="S43" s="2"/>
      <c r="T43" s="2"/>
      <c r="U43" s="2"/>
      <c r="V43" s="444"/>
      <c r="W43" s="2"/>
      <c r="X43" s="2"/>
      <c r="Y43" s="2"/>
      <c r="Z43" s="2"/>
      <c r="AA43" s="2"/>
      <c r="AB43" s="2"/>
      <c r="AC43" s="2"/>
      <c r="AD43" s="23"/>
      <c r="AE43" s="23"/>
      <c r="AF43" s="23"/>
      <c r="AG43" s="23"/>
      <c r="AH43" s="23"/>
      <c r="AI43" s="23"/>
      <c r="AJ43" s="23"/>
      <c r="AK43" s="23"/>
      <c r="AL43" s="23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3"/>
      <c r="AX43" s="397"/>
      <c r="AY43" s="23"/>
      <c r="AZ43" s="23"/>
      <c r="BA43" s="23"/>
      <c r="BB43" s="23"/>
      <c r="BC43" s="23"/>
      <c r="BD43" s="23"/>
      <c r="BE43" s="23"/>
      <c r="BF43" s="2"/>
      <c r="BG43" s="2"/>
      <c r="BH43" s="2"/>
      <c r="BI43" s="104">
        <v>8</v>
      </c>
      <c r="BJ43" s="443">
        <f>BI43*BJ4/BI4</f>
        <v>0.32</v>
      </c>
      <c r="BK43" s="104" t="s">
        <v>16</v>
      </c>
      <c r="BL43" s="374">
        <v>2</v>
      </c>
      <c r="BM43" s="442">
        <f>BL43*BM4/BL4</f>
        <v>0.08</v>
      </c>
      <c r="BN43" s="2"/>
      <c r="BO43" s="391"/>
      <c r="BP43" s="391"/>
      <c r="BQ43" s="391"/>
      <c r="BR43" s="393">
        <v>7</v>
      </c>
      <c r="BS43" s="450">
        <f>BR43*BS4/BR4</f>
        <v>0.49</v>
      </c>
      <c r="BT43" s="396" t="s">
        <v>16</v>
      </c>
      <c r="BU43" s="2"/>
      <c r="BV43" s="2"/>
      <c r="BW43" s="2"/>
      <c r="BX43" s="2"/>
      <c r="BY43" s="103">
        <v>5</v>
      </c>
      <c r="BZ43" s="442">
        <f>BY43*BZ4/BY4</f>
        <v>0.14949494949494951</v>
      </c>
      <c r="CA43" s="388" t="s">
        <v>15</v>
      </c>
      <c r="CB43" s="2"/>
      <c r="CC43" s="2"/>
      <c r="CD43" s="23"/>
      <c r="CE43" s="23"/>
      <c r="CF43" s="23"/>
      <c r="CG43" s="23"/>
      <c r="CH43" s="2"/>
      <c r="CI43" s="2"/>
      <c r="CJ43" s="2"/>
      <c r="CK43" s="2"/>
      <c r="CL43" s="2"/>
      <c r="CM43" s="2"/>
      <c r="CN43" s="2"/>
      <c r="CO43" s="2"/>
      <c r="CP43" s="2"/>
      <c r="CQ43" s="2"/>
    </row>
    <row r="44" spans="1:95" ht="26.25" customHeight="1" x14ac:dyDescent="0.4">
      <c r="A44" s="23">
        <v>2</v>
      </c>
      <c r="B44" s="270" t="s">
        <v>57</v>
      </c>
      <c r="C44" s="23"/>
      <c r="D44" s="397"/>
      <c r="E44" s="23"/>
      <c r="F44" s="344">
        <v>6</v>
      </c>
      <c r="G44" s="440">
        <f>G4*F44/F4</f>
        <v>2.0999999999999996</v>
      </c>
      <c r="H44" s="344" t="s">
        <v>16</v>
      </c>
      <c r="I44" s="23"/>
      <c r="J44" s="23"/>
      <c r="K44" s="23"/>
      <c r="L44" s="2"/>
      <c r="M44" s="2"/>
      <c r="N44" s="2"/>
      <c r="O44" s="2"/>
      <c r="P44" s="2"/>
      <c r="Q44" s="2"/>
      <c r="R44" s="2"/>
      <c r="S44" s="2"/>
      <c r="T44" s="2"/>
      <c r="U44" s="2"/>
      <c r="V44" s="444"/>
      <c r="W44" s="2"/>
      <c r="X44" s="2"/>
      <c r="Y44" s="2"/>
      <c r="Z44" s="2"/>
      <c r="AA44" s="2"/>
      <c r="AB44" s="2"/>
      <c r="AC44" s="2"/>
      <c r="AD44" s="388">
        <v>0.5</v>
      </c>
      <c r="AE44" s="438">
        <f>AE4*AD44/AD4</f>
        <v>3.5037593984962409E-2</v>
      </c>
      <c r="AF44" s="388" t="s">
        <v>15</v>
      </c>
      <c r="AG44" s="23"/>
      <c r="AH44" s="23"/>
      <c r="AI44" s="23"/>
      <c r="AJ44" s="18">
        <v>0.5</v>
      </c>
      <c r="AK44" s="438">
        <f>AK4*AJ44/AJ4</f>
        <v>3.4893617021276593E-2</v>
      </c>
      <c r="AL44" s="23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3"/>
      <c r="AX44" s="397"/>
      <c r="AY44" s="23"/>
      <c r="AZ44" s="23"/>
      <c r="BA44" s="23"/>
      <c r="BB44" s="23"/>
      <c r="BC44" s="23"/>
      <c r="BD44" s="23"/>
      <c r="BE44" s="23"/>
      <c r="BF44" s="2"/>
      <c r="BG44" s="2"/>
      <c r="BH44" s="2"/>
      <c r="BI44" s="2"/>
      <c r="BJ44" s="444"/>
      <c r="BK44" s="2"/>
      <c r="BL44" s="2"/>
      <c r="BM44" s="2"/>
      <c r="BN44" s="2"/>
      <c r="BO44" s="103">
        <v>2</v>
      </c>
      <c r="BP44" s="442">
        <f>BO44*BP4/BO4</f>
        <v>0.13999999999999999</v>
      </c>
      <c r="BQ44" s="103" t="s">
        <v>15</v>
      </c>
      <c r="BR44" s="2"/>
      <c r="BS44" s="2"/>
      <c r="BT44" s="2"/>
      <c r="BU44" s="2"/>
      <c r="BV44" s="2"/>
      <c r="BW44" s="2"/>
      <c r="BX44" s="2"/>
      <c r="BY44" s="2"/>
      <c r="BZ44" s="2"/>
      <c r="CA44" s="23"/>
      <c r="CB44" s="2"/>
      <c r="CC44" s="2"/>
      <c r="CD44" s="23"/>
      <c r="CE44" s="23"/>
      <c r="CF44" s="23"/>
      <c r="CG44" s="23"/>
      <c r="CH44" s="2"/>
      <c r="CI44" s="2"/>
      <c r="CJ44" s="2"/>
      <c r="CK44" s="2"/>
      <c r="CL44" s="2"/>
      <c r="CM44" s="2"/>
      <c r="CN44" s="2"/>
      <c r="CO44" s="2"/>
      <c r="CP44" s="2"/>
      <c r="CQ44" s="2"/>
    </row>
    <row r="45" spans="1:95" x14ac:dyDescent="0.4">
      <c r="A45" s="23">
        <v>3</v>
      </c>
      <c r="B45" s="270" t="s">
        <v>12</v>
      </c>
      <c r="C45" s="23"/>
      <c r="D45" s="397"/>
      <c r="E45" s="23"/>
      <c r="F45" s="344">
        <v>6</v>
      </c>
      <c r="G45" s="440">
        <f>G4*F45/F4</f>
        <v>2.0999999999999996</v>
      </c>
      <c r="H45" s="344" t="s">
        <v>16</v>
      </c>
      <c r="I45" s="23"/>
      <c r="J45" s="23"/>
      <c r="K45" s="23"/>
      <c r="L45" s="2"/>
      <c r="M45" s="2"/>
      <c r="N45" s="2"/>
      <c r="O45" s="2"/>
      <c r="P45" s="2"/>
      <c r="Q45" s="2"/>
      <c r="R45" s="2"/>
      <c r="S45" s="2"/>
      <c r="T45" s="2"/>
      <c r="U45" s="103">
        <v>3</v>
      </c>
      <c r="V45" s="443">
        <f>V4*U45/U4</f>
        <v>0.21037974683544305</v>
      </c>
      <c r="W45" s="103" t="s">
        <v>15</v>
      </c>
      <c r="X45" s="2"/>
      <c r="Y45" s="2"/>
      <c r="Z45" s="2"/>
      <c r="AA45" s="2"/>
      <c r="AB45" s="2"/>
      <c r="AC45" s="2"/>
      <c r="AD45" s="388">
        <v>1</v>
      </c>
      <c r="AE45" s="438">
        <f>AE4*AD45/AD4</f>
        <v>7.0075187969924818E-2</v>
      </c>
      <c r="AF45" s="388" t="s">
        <v>15</v>
      </c>
      <c r="AG45" s="23"/>
      <c r="AH45" s="23"/>
      <c r="AI45" s="23"/>
      <c r="AJ45" s="23"/>
      <c r="AK45" s="23"/>
      <c r="AL45" s="23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3"/>
      <c r="AX45" s="397"/>
      <c r="AY45" s="23"/>
      <c r="AZ45" s="23"/>
      <c r="BA45" s="23"/>
      <c r="BB45" s="23"/>
      <c r="BC45" s="23"/>
      <c r="BD45" s="23"/>
      <c r="BE45" s="23"/>
      <c r="BF45" s="103">
        <v>3</v>
      </c>
      <c r="BG45" s="442">
        <f>BF45*BG4/BF4</f>
        <v>0.12000000000000001</v>
      </c>
      <c r="BH45" s="103" t="s">
        <v>15</v>
      </c>
      <c r="BI45" s="2"/>
      <c r="BJ45" s="444"/>
      <c r="BK45" s="2"/>
      <c r="BL45" s="2"/>
      <c r="BM45" s="2"/>
      <c r="BN45" s="2"/>
      <c r="BO45" s="391"/>
      <c r="BP45" s="391"/>
      <c r="BQ45" s="391"/>
      <c r="BR45" s="2"/>
      <c r="BS45" s="2"/>
      <c r="BT45" s="2"/>
      <c r="BU45" s="2"/>
      <c r="BV45" s="2"/>
      <c r="BW45" s="2"/>
      <c r="BX45" s="2"/>
      <c r="BY45" s="2"/>
      <c r="BZ45" s="2"/>
      <c r="CA45" s="23"/>
      <c r="CB45" s="2"/>
      <c r="CC45" s="2"/>
      <c r="CD45" s="23"/>
      <c r="CE45" s="23"/>
      <c r="CF45" s="23"/>
      <c r="CG45" s="23"/>
      <c r="CH45" s="103">
        <v>6</v>
      </c>
      <c r="CI45" s="442">
        <f>CH45*CI4/CH4</f>
        <v>0.18082191780821918</v>
      </c>
      <c r="CJ45" s="103" t="s">
        <v>15</v>
      </c>
      <c r="CK45" s="2"/>
      <c r="CL45" s="2"/>
      <c r="CM45" s="2"/>
      <c r="CN45" s="2"/>
      <c r="CO45" s="2"/>
      <c r="CP45" s="394">
        <v>2</v>
      </c>
      <c r="CQ45" s="442">
        <f>CP45*CQ4/CP4</f>
        <v>6.0000000000000005E-2</v>
      </c>
    </row>
    <row r="46" spans="1:95" ht="26.25" customHeight="1" x14ac:dyDescent="0.4">
      <c r="A46" s="23">
        <v>4</v>
      </c>
      <c r="B46" s="270" t="s">
        <v>58</v>
      </c>
      <c r="C46" s="23"/>
      <c r="D46" s="397"/>
      <c r="E46" s="23"/>
      <c r="F46" s="344">
        <v>6</v>
      </c>
      <c r="G46" s="440">
        <f>G4*F46/F4</f>
        <v>2.0999999999999996</v>
      </c>
      <c r="H46" s="344" t="s">
        <v>16</v>
      </c>
      <c r="I46" s="23"/>
      <c r="J46" s="23"/>
      <c r="K46" s="23"/>
      <c r="L46" s="2"/>
      <c r="M46" s="2"/>
      <c r="N46" s="2"/>
      <c r="O46" s="2"/>
      <c r="P46" s="2"/>
      <c r="Q46" s="2"/>
      <c r="R46" s="2"/>
      <c r="S46" s="2"/>
      <c r="T46" s="2"/>
      <c r="U46" s="103">
        <v>3</v>
      </c>
      <c r="V46" s="443">
        <f>V4*U46/U4</f>
        <v>0.21037974683544305</v>
      </c>
      <c r="W46" s="103" t="s">
        <v>15</v>
      </c>
      <c r="X46" s="2"/>
      <c r="Y46" s="2"/>
      <c r="Z46" s="2"/>
      <c r="AA46" s="2"/>
      <c r="AB46" s="2"/>
      <c r="AC46" s="2"/>
      <c r="AD46" s="388">
        <v>0.5</v>
      </c>
      <c r="AE46" s="438">
        <f>AE4*AD46/AD4</f>
        <v>3.5037593984962409E-2</v>
      </c>
      <c r="AF46" s="388" t="s">
        <v>15</v>
      </c>
      <c r="AG46" s="23"/>
      <c r="AH46" s="23"/>
      <c r="AI46" s="23"/>
      <c r="AJ46" s="18">
        <v>0.5</v>
      </c>
      <c r="AK46" s="438">
        <f>AK4*AJ46/AJ4</f>
        <v>3.4893617021276593E-2</v>
      </c>
      <c r="AL46" s="23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3"/>
      <c r="AX46" s="397"/>
      <c r="AY46" s="23"/>
      <c r="AZ46" s="23"/>
      <c r="BA46" s="23"/>
      <c r="BB46" s="23"/>
      <c r="BC46" s="23"/>
      <c r="BD46" s="23"/>
      <c r="BE46" s="23"/>
      <c r="BF46" s="103">
        <v>2.5</v>
      </c>
      <c r="BG46" s="442">
        <f>BF46*BG4/BF4</f>
        <v>0.1</v>
      </c>
      <c r="BH46" s="103" t="s">
        <v>15</v>
      </c>
      <c r="BI46" s="2"/>
      <c r="BJ46" s="444"/>
      <c r="BK46" s="2"/>
      <c r="BL46" s="374">
        <v>0.5</v>
      </c>
      <c r="BM46" s="442">
        <f>BL46*BM4/BL4</f>
        <v>0.02</v>
      </c>
      <c r="BN46" s="2"/>
      <c r="BO46" s="103">
        <v>2</v>
      </c>
      <c r="BP46" s="442">
        <f>BO46*BP4/BO4</f>
        <v>0.13999999999999999</v>
      </c>
      <c r="BQ46" s="103" t="s">
        <v>15</v>
      </c>
      <c r="BR46" s="2"/>
      <c r="BS46" s="2"/>
      <c r="BT46" s="2"/>
      <c r="BU46" s="2"/>
      <c r="BV46" s="2"/>
      <c r="BW46" s="2"/>
      <c r="BX46" s="2"/>
      <c r="BY46" s="2"/>
      <c r="BZ46" s="2"/>
      <c r="CA46" s="23"/>
      <c r="CB46" s="2"/>
      <c r="CC46" s="2"/>
      <c r="CD46" s="23"/>
      <c r="CE46" s="23"/>
      <c r="CF46" s="23"/>
      <c r="CG46" s="23"/>
      <c r="CH46" s="2"/>
      <c r="CI46" s="2"/>
      <c r="CJ46" s="2"/>
      <c r="CK46" s="2"/>
      <c r="CL46" s="2"/>
      <c r="CM46" s="2"/>
      <c r="CN46" s="2"/>
      <c r="CO46" s="2"/>
      <c r="CP46" s="2"/>
      <c r="CQ46" s="2"/>
    </row>
    <row r="47" spans="1:95" x14ac:dyDescent="0.4">
      <c r="A47" s="23">
        <v>5</v>
      </c>
      <c r="B47" s="270" t="s">
        <v>13</v>
      </c>
      <c r="C47" s="23"/>
      <c r="D47" s="397"/>
      <c r="E47" s="23"/>
      <c r="F47" s="344">
        <v>6</v>
      </c>
      <c r="G47" s="440">
        <f>G4*F47/F4</f>
        <v>2.0999999999999996</v>
      </c>
      <c r="H47" s="344" t="s">
        <v>16</v>
      </c>
      <c r="I47" s="23"/>
      <c r="J47" s="23"/>
      <c r="K47" s="23"/>
      <c r="L47" s="2"/>
      <c r="M47" s="2"/>
      <c r="N47" s="2"/>
      <c r="O47" s="2"/>
      <c r="P47" s="2"/>
      <c r="Q47" s="2"/>
      <c r="R47" s="2"/>
      <c r="S47" s="2"/>
      <c r="T47" s="2"/>
      <c r="U47" s="103">
        <v>3</v>
      </c>
      <c r="V47" s="443">
        <f>V4*U47/U4</f>
        <v>0.21037974683544305</v>
      </c>
      <c r="W47" s="103" t="s">
        <v>15</v>
      </c>
      <c r="X47" s="2"/>
      <c r="Y47" s="2"/>
      <c r="Z47" s="2"/>
      <c r="AA47" s="2"/>
      <c r="AB47" s="2"/>
      <c r="AC47" s="2"/>
      <c r="AD47" s="388">
        <v>2</v>
      </c>
      <c r="AE47" s="438">
        <f>AE4*AD47/AD4</f>
        <v>0.14015037593984964</v>
      </c>
      <c r="AF47" s="388" t="s">
        <v>15</v>
      </c>
      <c r="AG47" s="23"/>
      <c r="AH47" s="23"/>
      <c r="AI47" s="23"/>
      <c r="AJ47" s="23"/>
      <c r="AK47" s="23"/>
      <c r="AL47" s="23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3"/>
      <c r="AX47" s="397"/>
      <c r="AY47" s="23"/>
      <c r="AZ47" s="23"/>
      <c r="BA47" s="23"/>
      <c r="BB47" s="23"/>
      <c r="BC47" s="23"/>
      <c r="BD47" s="23"/>
      <c r="BE47" s="23"/>
      <c r="BF47" s="2"/>
      <c r="BG47" s="2"/>
      <c r="BH47" s="2"/>
      <c r="BI47" s="2"/>
      <c r="BJ47" s="444"/>
      <c r="BK47" s="2"/>
      <c r="BL47" s="2"/>
      <c r="BM47" s="2"/>
      <c r="BN47" s="2"/>
      <c r="BO47" s="103">
        <v>2</v>
      </c>
      <c r="BP47" s="442">
        <f>BO47*BP4/BO4</f>
        <v>0.13999999999999999</v>
      </c>
      <c r="BQ47" s="103" t="s">
        <v>15</v>
      </c>
      <c r="BR47" s="2"/>
      <c r="BS47" s="2"/>
      <c r="BT47" s="2"/>
      <c r="BU47" s="2"/>
      <c r="BV47" s="2"/>
      <c r="BW47" s="2"/>
      <c r="BX47" s="2"/>
      <c r="BY47" s="2"/>
      <c r="BZ47" s="2"/>
      <c r="CA47" s="23"/>
      <c r="CB47" s="2"/>
      <c r="CC47" s="2"/>
      <c r="CD47" s="23"/>
      <c r="CE47" s="23"/>
      <c r="CF47" s="23"/>
      <c r="CG47" s="23"/>
      <c r="CH47" s="2"/>
      <c r="CI47" s="2"/>
      <c r="CJ47" s="2"/>
      <c r="CK47" s="104">
        <v>25</v>
      </c>
      <c r="CL47" s="442">
        <f>CK47*CL4/CK4</f>
        <v>0.75</v>
      </c>
      <c r="CM47" s="104" t="s">
        <v>16</v>
      </c>
      <c r="CN47" s="2"/>
      <c r="CO47" s="2"/>
      <c r="CP47" s="394">
        <v>5</v>
      </c>
      <c r="CQ47" s="442">
        <f>CP47*CQ4/CP4</f>
        <v>0.15000000000000002</v>
      </c>
    </row>
    <row r="48" spans="1:95" ht="26.25" customHeight="1" x14ac:dyDescent="0.4">
      <c r="A48" s="23">
        <v>6</v>
      </c>
      <c r="B48" s="270" t="s">
        <v>59</v>
      </c>
      <c r="C48" s="23"/>
      <c r="D48" s="397"/>
      <c r="E48" s="23"/>
      <c r="F48" s="23"/>
      <c r="G48" s="23"/>
      <c r="H48" s="23"/>
      <c r="I48" s="23"/>
      <c r="J48" s="23"/>
      <c r="K48" s="23"/>
      <c r="L48" s="2"/>
      <c r="M48" s="2"/>
      <c r="N48" s="2"/>
      <c r="O48" s="104">
        <v>7.5</v>
      </c>
      <c r="P48" s="442">
        <f>P4*O48/O4</f>
        <v>1.875</v>
      </c>
      <c r="Q48" s="104" t="s">
        <v>16</v>
      </c>
      <c r="R48" s="2"/>
      <c r="S48" s="2"/>
      <c r="T48" s="2"/>
      <c r="U48" s="2"/>
      <c r="V48" s="444"/>
      <c r="W48" s="2"/>
      <c r="X48" s="104">
        <v>7</v>
      </c>
      <c r="Y48" s="442">
        <f>Y4*X48/X4</f>
        <v>0.49000000000000005</v>
      </c>
      <c r="Z48" s="104" t="s">
        <v>16</v>
      </c>
      <c r="AA48" s="2"/>
      <c r="AB48" s="2"/>
      <c r="AC48" s="2"/>
      <c r="AD48" s="23"/>
      <c r="AE48" s="23"/>
      <c r="AF48" s="23"/>
      <c r="AG48" s="344">
        <v>2</v>
      </c>
      <c r="AH48" s="438">
        <f>AH4*AG48/AG4</f>
        <v>0.14000000000000001</v>
      </c>
      <c r="AI48" s="344" t="s">
        <v>16</v>
      </c>
      <c r="AJ48" s="18">
        <v>2</v>
      </c>
      <c r="AK48" s="438">
        <f>AK4*AJ48/AJ4</f>
        <v>0.13957446808510637</v>
      </c>
      <c r="AL48" s="23"/>
      <c r="AM48" s="391"/>
      <c r="AN48" s="391"/>
      <c r="AO48" s="391"/>
      <c r="AP48" s="104">
        <v>9</v>
      </c>
      <c r="AQ48" s="442">
        <f>AP48*AQ4/AP4</f>
        <v>0.45</v>
      </c>
      <c r="AR48" s="104" t="s">
        <v>16</v>
      </c>
      <c r="AS48" s="2"/>
      <c r="AT48" s="2"/>
      <c r="AU48" s="2"/>
      <c r="AV48" s="2"/>
      <c r="AW48" s="23"/>
      <c r="AX48" s="397"/>
      <c r="AY48" s="23"/>
      <c r="AZ48" s="23"/>
      <c r="BA48" s="23"/>
      <c r="BB48" s="23"/>
      <c r="BC48" s="23"/>
      <c r="BD48" s="23"/>
      <c r="BE48" s="23"/>
      <c r="BF48" s="2"/>
      <c r="BG48" s="2"/>
      <c r="BH48" s="2"/>
      <c r="BI48" s="2"/>
      <c r="BJ48" s="444"/>
      <c r="BK48" s="2"/>
      <c r="BL48" s="2"/>
      <c r="BM48" s="2"/>
      <c r="BN48" s="2"/>
      <c r="BO48" s="391"/>
      <c r="BP48" s="391"/>
      <c r="BQ48" s="391"/>
      <c r="BR48" s="104">
        <v>7</v>
      </c>
      <c r="BS48" s="442">
        <f>BR48*BS4/BR4</f>
        <v>0.49</v>
      </c>
      <c r="BT48" s="104" t="s">
        <v>16</v>
      </c>
      <c r="BU48" s="2"/>
      <c r="BV48" s="2"/>
      <c r="BW48" s="2"/>
      <c r="BX48" s="2"/>
      <c r="BY48" s="2"/>
      <c r="BZ48" s="2"/>
      <c r="CA48" s="390"/>
      <c r="CB48" s="2"/>
      <c r="CC48" s="2"/>
      <c r="CD48" s="2"/>
      <c r="CE48" s="23"/>
      <c r="CF48" s="23"/>
      <c r="CG48" s="23"/>
      <c r="CH48" s="2"/>
      <c r="CI48" s="2"/>
      <c r="CJ48" s="2"/>
      <c r="CK48" s="2"/>
      <c r="CL48" s="2"/>
      <c r="CM48" s="2"/>
      <c r="CN48" s="2"/>
      <c r="CO48" s="2"/>
      <c r="CP48" s="2"/>
      <c r="CQ48" s="2"/>
    </row>
    <row r="49" spans="1:95" ht="26.25" customHeight="1" x14ac:dyDescent="0.4">
      <c r="A49" s="23">
        <v>7</v>
      </c>
      <c r="B49" s="270" t="s">
        <v>60</v>
      </c>
      <c r="C49" s="23"/>
      <c r="D49" s="397"/>
      <c r="E49" s="23"/>
      <c r="F49" s="23"/>
      <c r="G49" s="23"/>
      <c r="H49" s="23"/>
      <c r="I49" s="23"/>
      <c r="J49" s="23"/>
      <c r="K49" s="23"/>
      <c r="L49" s="2"/>
      <c r="M49" s="2"/>
      <c r="N49" s="2"/>
      <c r="O49" s="104">
        <v>7.5</v>
      </c>
      <c r="P49" s="442">
        <f>P4*O49/O4</f>
        <v>1.875</v>
      </c>
      <c r="Q49" s="104" t="s">
        <v>16</v>
      </c>
      <c r="R49" s="2"/>
      <c r="S49" s="2"/>
      <c r="T49" s="2"/>
      <c r="U49" s="2"/>
      <c r="V49" s="444"/>
      <c r="W49" s="2"/>
      <c r="X49" s="104">
        <v>7</v>
      </c>
      <c r="Y49" s="442">
        <f>Y4*X49/X4</f>
        <v>0.49000000000000005</v>
      </c>
      <c r="Z49" s="104" t="s">
        <v>16</v>
      </c>
      <c r="AA49" s="2"/>
      <c r="AB49" s="2"/>
      <c r="AC49" s="2"/>
      <c r="AD49" s="23"/>
      <c r="AE49" s="23"/>
      <c r="AF49" s="23"/>
      <c r="AG49" s="344">
        <v>4</v>
      </c>
      <c r="AH49" s="438">
        <f>AH4*AG49/AG4</f>
        <v>0.28000000000000003</v>
      </c>
      <c r="AI49" s="344" t="s">
        <v>16</v>
      </c>
      <c r="AJ49" s="23"/>
      <c r="AK49" s="23"/>
      <c r="AL49" s="23"/>
      <c r="AM49" s="391"/>
      <c r="AN49" s="391"/>
      <c r="AO49" s="391"/>
      <c r="AP49" s="104">
        <v>9</v>
      </c>
      <c r="AQ49" s="442">
        <f>AP49*AQ4/AP4</f>
        <v>0.45</v>
      </c>
      <c r="AR49" s="104" t="s">
        <v>16</v>
      </c>
      <c r="AS49" s="2"/>
      <c r="AT49" s="2"/>
      <c r="AU49" s="2"/>
      <c r="AV49" s="2"/>
      <c r="AW49" s="23"/>
      <c r="AX49" s="397"/>
      <c r="AY49" s="23"/>
      <c r="AZ49" s="344">
        <v>25</v>
      </c>
      <c r="BA49" s="438">
        <f>AZ49*BA4/AZ4</f>
        <v>1</v>
      </c>
      <c r="BB49" s="344" t="s">
        <v>16</v>
      </c>
      <c r="BC49" s="18">
        <v>5</v>
      </c>
      <c r="BD49" s="438">
        <f>BC49*BD4/BC4</f>
        <v>0.2</v>
      </c>
      <c r="BE49" s="23"/>
      <c r="BF49" s="2"/>
      <c r="BG49" s="2"/>
      <c r="BH49" s="2"/>
      <c r="BI49" s="104">
        <v>6</v>
      </c>
      <c r="BJ49" s="443">
        <f>BI49*BJ4/BI4</f>
        <v>0.24000000000000002</v>
      </c>
      <c r="BK49" s="104" t="s">
        <v>16</v>
      </c>
      <c r="BL49" s="2"/>
      <c r="BM49" s="2"/>
      <c r="BN49" s="2"/>
      <c r="BO49" s="2"/>
      <c r="BP49" s="2"/>
      <c r="BQ49" s="2"/>
      <c r="BR49" s="104">
        <v>4</v>
      </c>
      <c r="BS49" s="442">
        <f>BR49*BS4/BR4</f>
        <v>0.28000000000000003</v>
      </c>
      <c r="BT49" s="104" t="s">
        <v>16</v>
      </c>
      <c r="BU49" s="2"/>
      <c r="BV49" s="2"/>
      <c r="BW49" s="394">
        <v>3</v>
      </c>
      <c r="BX49" s="442">
        <f>BW49*BX4/BW4</f>
        <v>0.21000000000000002</v>
      </c>
      <c r="BY49" s="2"/>
      <c r="BZ49" s="2"/>
      <c r="CA49" s="390"/>
      <c r="CB49" s="104">
        <v>17</v>
      </c>
      <c r="CC49" s="442">
        <f>CB49*CC4/CB4</f>
        <v>0.51</v>
      </c>
      <c r="CD49" s="344" t="s">
        <v>16</v>
      </c>
      <c r="CE49" s="23"/>
      <c r="CF49" s="23"/>
      <c r="CG49" s="23"/>
      <c r="CH49" s="2"/>
      <c r="CI49" s="2"/>
      <c r="CJ49" s="2"/>
      <c r="CK49" s="2"/>
      <c r="CL49" s="2"/>
      <c r="CM49" s="2"/>
      <c r="CN49" s="2"/>
      <c r="CO49" s="2"/>
      <c r="CP49" s="2"/>
      <c r="CQ49" s="2"/>
    </row>
    <row r="50" spans="1:95" ht="26.25" customHeight="1" x14ac:dyDescent="0.4">
      <c r="A50" s="23">
        <v>8</v>
      </c>
      <c r="B50" s="270" t="s">
        <v>61</v>
      </c>
      <c r="C50" s="23"/>
      <c r="D50" s="397"/>
      <c r="E50" s="23"/>
      <c r="F50" s="23"/>
      <c r="G50" s="23"/>
      <c r="H50" s="23"/>
      <c r="I50" s="23"/>
      <c r="J50" s="23"/>
      <c r="K50" s="23"/>
      <c r="L50" s="2"/>
      <c r="M50" s="2"/>
      <c r="N50" s="2"/>
      <c r="O50" s="104">
        <v>7.5</v>
      </c>
      <c r="P50" s="442">
        <f>P4*O50/O4</f>
        <v>1.875</v>
      </c>
      <c r="Q50" s="104" t="s">
        <v>16</v>
      </c>
      <c r="R50" s="2"/>
      <c r="S50" s="2"/>
      <c r="T50" s="2"/>
      <c r="U50" s="2"/>
      <c r="V50" s="444"/>
      <c r="W50" s="2"/>
      <c r="X50" s="104">
        <v>8</v>
      </c>
      <c r="Y50" s="442">
        <f>Y4*X50/X4</f>
        <v>0.56000000000000005</v>
      </c>
      <c r="Z50" s="104" t="s">
        <v>16</v>
      </c>
      <c r="AA50" s="2"/>
      <c r="AB50" s="2"/>
      <c r="AC50" s="2"/>
      <c r="AD50" s="23"/>
      <c r="AE50" s="23"/>
      <c r="AF50" s="23"/>
      <c r="AG50" s="344">
        <v>2</v>
      </c>
      <c r="AH50" s="438">
        <f>AH4*AG50/AG4</f>
        <v>0.14000000000000001</v>
      </c>
      <c r="AI50" s="344" t="s">
        <v>16</v>
      </c>
      <c r="AJ50" s="18">
        <v>2</v>
      </c>
      <c r="AK50" s="438">
        <f>AK4*AJ50/AJ4</f>
        <v>0.13957446808510637</v>
      </c>
      <c r="AL50" s="23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3"/>
      <c r="AX50" s="397"/>
      <c r="AY50" s="23"/>
      <c r="AZ50" s="344">
        <v>10</v>
      </c>
      <c r="BA50" s="438">
        <f>BA4*AZ50/AZ4</f>
        <v>0.4</v>
      </c>
      <c r="BB50" s="344" t="s">
        <v>16</v>
      </c>
      <c r="BC50" s="18">
        <v>5</v>
      </c>
      <c r="BD50" s="438">
        <f>BC50*BD4/BC4</f>
        <v>0.2</v>
      </c>
      <c r="BE50" s="23"/>
      <c r="BF50" s="2"/>
      <c r="BG50" s="2"/>
      <c r="BH50" s="2"/>
      <c r="BI50" s="104">
        <v>6</v>
      </c>
      <c r="BJ50" s="443">
        <f>BI50*BJ4/BI4</f>
        <v>0.24000000000000002</v>
      </c>
      <c r="BK50" s="104" t="s">
        <v>16</v>
      </c>
      <c r="BL50" s="2"/>
      <c r="BM50" s="2"/>
      <c r="BN50" s="2"/>
      <c r="BO50" s="103">
        <v>2</v>
      </c>
      <c r="BP50" s="442">
        <f>BO50*BP4/BO4</f>
        <v>0.13999999999999999</v>
      </c>
      <c r="BQ50" s="103" t="s">
        <v>15</v>
      </c>
      <c r="BR50" s="391"/>
      <c r="BS50" s="391"/>
      <c r="BT50" s="391"/>
      <c r="BU50" s="2"/>
      <c r="BV50" s="2"/>
      <c r="BW50" s="2"/>
      <c r="BX50" s="2"/>
      <c r="BY50" s="2"/>
      <c r="BZ50" s="2"/>
      <c r="CA50" s="23"/>
      <c r="CB50" s="2"/>
      <c r="CC50" s="2"/>
      <c r="CD50" s="2"/>
      <c r="CE50" s="23"/>
      <c r="CF50" s="23"/>
      <c r="CG50" s="23"/>
      <c r="CH50" s="2"/>
      <c r="CI50" s="2"/>
      <c r="CJ50" s="2"/>
      <c r="CK50" s="2"/>
      <c r="CL50" s="2"/>
      <c r="CM50" s="2"/>
      <c r="CN50" s="2"/>
      <c r="CO50" s="2"/>
      <c r="CP50" s="2"/>
      <c r="CQ50" s="2"/>
    </row>
    <row r="51" spans="1:95" x14ac:dyDescent="0.4">
      <c r="A51" s="23">
        <v>9</v>
      </c>
      <c r="B51" s="270" t="s">
        <v>62</v>
      </c>
      <c r="C51" s="23"/>
      <c r="D51" s="397"/>
      <c r="E51" s="23"/>
      <c r="F51" s="23"/>
      <c r="G51" s="23"/>
      <c r="H51" s="23"/>
      <c r="I51" s="23"/>
      <c r="J51" s="23"/>
      <c r="K51" s="23"/>
      <c r="L51" s="2"/>
      <c r="M51" s="2"/>
      <c r="N51" s="2"/>
      <c r="O51" s="104">
        <v>7.5</v>
      </c>
      <c r="P51" s="442">
        <f>P4*O51/O4</f>
        <v>1.875</v>
      </c>
      <c r="Q51" s="104" t="s">
        <v>16</v>
      </c>
      <c r="R51" s="2"/>
      <c r="S51" s="2"/>
      <c r="T51" s="2"/>
      <c r="U51" s="2"/>
      <c r="V51" s="444"/>
      <c r="W51" s="2"/>
      <c r="X51" s="104">
        <v>8</v>
      </c>
      <c r="Y51" s="442">
        <f>Y4*X51/X4</f>
        <v>0.56000000000000005</v>
      </c>
      <c r="Z51" s="104" t="s">
        <v>16</v>
      </c>
      <c r="AA51" s="2"/>
      <c r="AB51" s="2"/>
      <c r="AC51" s="2"/>
      <c r="AD51" s="23"/>
      <c r="AE51" s="23"/>
      <c r="AF51" s="23"/>
      <c r="AG51" s="344">
        <v>8</v>
      </c>
      <c r="AH51" s="438">
        <f>AH4*AG51/AG4</f>
        <v>0.56000000000000005</v>
      </c>
      <c r="AI51" s="344" t="s">
        <v>16</v>
      </c>
      <c r="AJ51" s="23"/>
      <c r="AK51" s="23"/>
      <c r="AL51" s="23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3"/>
      <c r="AX51" s="397"/>
      <c r="AY51" s="23"/>
      <c r="AZ51" s="344">
        <v>15</v>
      </c>
      <c r="BA51" s="438">
        <f>AZ51*BA4/AZ4</f>
        <v>0.6</v>
      </c>
      <c r="BB51" s="344" t="s">
        <v>16</v>
      </c>
      <c r="BC51" s="23"/>
      <c r="BD51" s="23"/>
      <c r="BE51" s="23"/>
      <c r="BF51" s="2"/>
      <c r="BG51" s="2"/>
      <c r="BH51" s="2"/>
      <c r="BI51" s="104">
        <v>6</v>
      </c>
      <c r="BJ51" s="443">
        <f>BI51*BJ4/BI4</f>
        <v>0.24000000000000002</v>
      </c>
      <c r="BK51" s="104" t="s">
        <v>16</v>
      </c>
      <c r="BL51" s="2"/>
      <c r="BM51" s="2"/>
      <c r="BN51" s="2"/>
      <c r="BO51" s="2"/>
      <c r="BP51" s="2"/>
      <c r="BQ51" s="2"/>
      <c r="BR51" s="104">
        <v>7</v>
      </c>
      <c r="BS51" s="442">
        <f>BR51*BS4/BR4</f>
        <v>0.49</v>
      </c>
      <c r="BT51" s="104" t="s">
        <v>16</v>
      </c>
      <c r="BU51" s="2"/>
      <c r="BV51" s="2"/>
      <c r="BW51" s="2"/>
      <c r="BX51" s="2"/>
      <c r="BY51" s="2"/>
      <c r="BZ51" s="2"/>
      <c r="CA51" s="23"/>
      <c r="CB51" s="104">
        <v>18</v>
      </c>
      <c r="CC51" s="442">
        <f>CB51*CC4/CB4</f>
        <v>0.54</v>
      </c>
      <c r="CD51" s="344" t="s">
        <v>16</v>
      </c>
      <c r="CE51" s="23"/>
      <c r="CF51" s="23"/>
      <c r="CG51" s="23"/>
      <c r="CH51" s="2"/>
      <c r="CI51" s="2"/>
      <c r="CJ51" s="2"/>
      <c r="CK51" s="104">
        <v>25</v>
      </c>
      <c r="CL51" s="442">
        <f>CK51*CL4/CK4</f>
        <v>0.75</v>
      </c>
      <c r="CM51" s="104" t="s">
        <v>16</v>
      </c>
      <c r="CN51" s="2"/>
      <c r="CO51" s="2"/>
      <c r="CP51" s="394">
        <v>5</v>
      </c>
      <c r="CQ51" s="442">
        <f>CP51*CQ4/CP4</f>
        <v>0.15000000000000002</v>
      </c>
    </row>
    <row r="52" spans="1:95" ht="26.25" customHeight="1" x14ac:dyDescent="0.4">
      <c r="A52" s="595" t="s">
        <v>63</v>
      </c>
      <c r="B52" s="595"/>
      <c r="C52" s="23"/>
      <c r="D52" s="397"/>
      <c r="E52" s="23"/>
      <c r="F52" s="23"/>
      <c r="G52" s="23"/>
      <c r="H52" s="23"/>
      <c r="I52" s="23"/>
      <c r="J52" s="23"/>
      <c r="K52" s="23"/>
      <c r="L52" s="2"/>
      <c r="M52" s="2"/>
      <c r="N52" s="2"/>
      <c r="O52" s="2"/>
      <c r="P52" s="2"/>
      <c r="Q52" s="2"/>
      <c r="R52" s="2"/>
      <c r="S52" s="2"/>
      <c r="T52" s="2"/>
      <c r="U52" s="2"/>
      <c r="V52" s="444"/>
      <c r="W52" s="2"/>
      <c r="X52" s="2"/>
      <c r="Y52" s="2"/>
      <c r="Z52" s="2"/>
      <c r="AA52" s="2"/>
      <c r="AB52" s="2"/>
      <c r="AC52" s="2"/>
      <c r="AD52" s="23"/>
      <c r="AE52" s="23"/>
      <c r="AF52" s="23"/>
      <c r="AG52" s="23"/>
      <c r="AH52" s="23"/>
      <c r="AI52" s="23"/>
      <c r="AJ52" s="23"/>
      <c r="AK52" s="23"/>
      <c r="AL52" s="23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3"/>
      <c r="AX52" s="397"/>
      <c r="AY52" s="23"/>
      <c r="AZ52" s="23"/>
      <c r="BA52" s="23"/>
      <c r="BB52" s="23"/>
      <c r="BC52" s="23"/>
      <c r="BD52" s="23"/>
      <c r="BE52" s="23"/>
      <c r="BF52" s="2"/>
      <c r="BG52" s="2"/>
      <c r="BH52" s="2"/>
      <c r="BI52" s="2"/>
      <c r="BJ52" s="444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3"/>
      <c r="CB52" s="2"/>
      <c r="CC52" s="2"/>
      <c r="CD52" s="23"/>
      <c r="CE52" s="23"/>
      <c r="CF52" s="23"/>
      <c r="CG52" s="23"/>
      <c r="CH52" s="2"/>
      <c r="CI52" s="2"/>
      <c r="CJ52" s="2"/>
      <c r="CK52" s="2"/>
      <c r="CL52" s="2"/>
      <c r="CM52" s="2"/>
      <c r="CN52" s="2"/>
      <c r="CO52" s="2"/>
      <c r="CP52" s="2"/>
      <c r="CQ52" s="2"/>
    </row>
    <row r="53" spans="1:95" ht="26.25" customHeight="1" x14ac:dyDescent="0.4">
      <c r="A53" s="23">
        <v>1</v>
      </c>
      <c r="B53" s="270" t="s">
        <v>492</v>
      </c>
      <c r="C53" s="388">
        <v>1</v>
      </c>
      <c r="D53" s="440">
        <f>D4*C53/C4</f>
        <v>0.349874686716792</v>
      </c>
      <c r="E53" s="388" t="s">
        <v>15</v>
      </c>
      <c r="F53" s="23"/>
      <c r="G53" s="23"/>
      <c r="H53" s="23"/>
      <c r="I53" s="23"/>
      <c r="J53" s="23"/>
      <c r="K53" s="23"/>
      <c r="L53" s="2"/>
      <c r="M53" s="2"/>
      <c r="N53" s="2"/>
      <c r="O53" s="2"/>
      <c r="P53" s="2"/>
      <c r="Q53" s="2"/>
      <c r="R53" s="2"/>
      <c r="S53" s="2"/>
      <c r="T53" s="2"/>
      <c r="U53" s="2"/>
      <c r="V53" s="444"/>
      <c r="W53" s="2"/>
      <c r="X53" s="2"/>
      <c r="Y53" s="2"/>
      <c r="Z53" s="2"/>
      <c r="AA53" s="2"/>
      <c r="AB53" s="2"/>
      <c r="AC53" s="2"/>
      <c r="AD53" s="23"/>
      <c r="AE53" s="23"/>
      <c r="AF53" s="23"/>
      <c r="AG53" s="23"/>
      <c r="AH53" s="23"/>
      <c r="AI53" s="23"/>
      <c r="AJ53" s="23"/>
      <c r="AK53" s="23"/>
      <c r="AL53" s="23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3"/>
      <c r="AX53" s="397"/>
      <c r="AY53" s="23"/>
      <c r="AZ53" s="23"/>
      <c r="BA53" s="23"/>
      <c r="BB53" s="23"/>
      <c r="BC53" s="23"/>
      <c r="BD53" s="23"/>
      <c r="BE53" s="23"/>
      <c r="BF53" s="2"/>
      <c r="BG53" s="2"/>
      <c r="BH53" s="2"/>
      <c r="BI53" s="2"/>
      <c r="BJ53" s="444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103">
        <v>3</v>
      </c>
      <c r="BZ53" s="442">
        <f>BY53*BZ4/BY4</f>
        <v>8.9696969696969692E-2</v>
      </c>
      <c r="CA53" s="388" t="s">
        <v>15</v>
      </c>
      <c r="CB53" s="2"/>
      <c r="CC53" s="2"/>
      <c r="CD53" s="23"/>
      <c r="CE53" s="23"/>
      <c r="CF53" s="23"/>
      <c r="CG53" s="23"/>
      <c r="CH53" s="2"/>
      <c r="CI53" s="2"/>
      <c r="CJ53" s="2"/>
      <c r="CK53" s="2"/>
      <c r="CL53" s="2"/>
      <c r="CM53" s="2"/>
      <c r="CN53" s="2"/>
      <c r="CO53" s="2"/>
      <c r="CP53" s="2"/>
      <c r="CQ53" s="2"/>
    </row>
    <row r="54" spans="1:95" ht="26.25" customHeight="1" x14ac:dyDescent="0.4">
      <c r="A54" s="23">
        <v>2</v>
      </c>
      <c r="B54" s="270" t="s">
        <v>20</v>
      </c>
      <c r="C54" s="23"/>
      <c r="D54" s="397"/>
      <c r="E54" s="23"/>
      <c r="F54" s="23"/>
      <c r="G54" s="23"/>
      <c r="H54" s="23"/>
      <c r="I54" s="23"/>
      <c r="J54" s="23"/>
      <c r="K54" s="23"/>
      <c r="L54" s="2"/>
      <c r="M54" s="2"/>
      <c r="N54" s="2"/>
      <c r="O54" s="2"/>
      <c r="P54" s="2"/>
      <c r="Q54" s="2"/>
      <c r="R54" s="2"/>
      <c r="S54" s="2"/>
      <c r="T54" s="2"/>
      <c r="U54" s="2"/>
      <c r="V54" s="444"/>
      <c r="W54" s="2"/>
      <c r="X54" s="2"/>
      <c r="Y54" s="2"/>
      <c r="Z54" s="2"/>
      <c r="AA54" s="2"/>
      <c r="AB54" s="2"/>
      <c r="AC54" s="2"/>
      <c r="AD54" s="23"/>
      <c r="AE54" s="23"/>
      <c r="AF54" s="23"/>
      <c r="AG54" s="23"/>
      <c r="AH54" s="23"/>
      <c r="AI54" s="23"/>
      <c r="AJ54" s="23"/>
      <c r="AK54" s="23"/>
      <c r="AL54" s="23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3"/>
      <c r="AX54" s="397"/>
      <c r="AY54" s="23"/>
      <c r="AZ54" s="23"/>
      <c r="BA54" s="23"/>
      <c r="BB54" s="23"/>
      <c r="BC54" s="23"/>
      <c r="BD54" s="23"/>
      <c r="BE54" s="23"/>
      <c r="BF54" s="2"/>
      <c r="BG54" s="2"/>
      <c r="BH54" s="2"/>
      <c r="BI54" s="2"/>
      <c r="BJ54" s="444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3"/>
      <c r="CB54" s="2"/>
      <c r="CC54" s="2"/>
      <c r="CD54" s="23"/>
      <c r="CE54" s="23"/>
      <c r="CF54" s="23"/>
      <c r="CG54" s="23"/>
      <c r="CH54" s="2"/>
      <c r="CI54" s="2"/>
      <c r="CJ54" s="2"/>
      <c r="CK54" s="2"/>
      <c r="CL54" s="2"/>
      <c r="CM54" s="2"/>
      <c r="CN54" s="2"/>
      <c r="CO54" s="2"/>
      <c r="CP54" s="2"/>
      <c r="CQ54" s="2"/>
    </row>
    <row r="55" spans="1:95" ht="26.25" customHeight="1" x14ac:dyDescent="0.4">
      <c r="A55" s="23">
        <v>3</v>
      </c>
      <c r="B55" s="270" t="s">
        <v>65</v>
      </c>
      <c r="C55" s="23"/>
      <c r="D55" s="397"/>
      <c r="E55" s="23"/>
      <c r="F55" s="23"/>
      <c r="G55" s="23"/>
      <c r="H55" s="23"/>
      <c r="I55" s="23"/>
      <c r="J55" s="23"/>
      <c r="K55" s="23"/>
      <c r="L55" s="2"/>
      <c r="M55" s="2"/>
      <c r="N55" s="2"/>
      <c r="O55" s="2"/>
      <c r="P55" s="2"/>
      <c r="Q55" s="2"/>
      <c r="R55" s="2"/>
      <c r="S55" s="2"/>
      <c r="T55" s="2"/>
      <c r="U55" s="2"/>
      <c r="V55" s="444"/>
      <c r="W55" s="2"/>
      <c r="X55" s="2"/>
      <c r="Y55" s="2"/>
      <c r="Z55" s="2"/>
      <c r="AA55" s="2"/>
      <c r="AB55" s="2"/>
      <c r="AC55" s="2"/>
      <c r="AD55" s="23"/>
      <c r="AE55" s="23"/>
      <c r="AF55" s="23"/>
      <c r="AG55" s="23"/>
      <c r="AH55" s="23"/>
      <c r="AI55" s="23"/>
      <c r="AJ55" s="23"/>
      <c r="AK55" s="23"/>
      <c r="AL55" s="23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3"/>
      <c r="AX55" s="397"/>
      <c r="AY55" s="23"/>
      <c r="AZ55" s="23"/>
      <c r="BA55" s="23"/>
      <c r="BB55" s="23"/>
      <c r="BC55" s="23"/>
      <c r="BD55" s="23"/>
      <c r="BE55" s="23"/>
      <c r="BF55" s="2"/>
      <c r="BG55" s="2"/>
      <c r="BH55" s="2"/>
      <c r="BI55" s="2"/>
      <c r="BJ55" s="444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3"/>
      <c r="CB55" s="2"/>
      <c r="CC55" s="2"/>
      <c r="CD55" s="23"/>
      <c r="CE55" s="23"/>
      <c r="CF55" s="23"/>
      <c r="CG55" s="23"/>
      <c r="CH55" s="2"/>
      <c r="CI55" s="2"/>
      <c r="CJ55" s="2"/>
      <c r="CK55" s="2"/>
      <c r="CL55" s="2"/>
      <c r="CM55" s="2"/>
      <c r="CN55" s="2"/>
      <c r="CO55" s="2"/>
      <c r="CP55" s="2"/>
      <c r="CQ55" s="2"/>
    </row>
    <row r="56" spans="1:95" ht="26.25" customHeight="1" x14ac:dyDescent="0.4">
      <c r="A56" s="23">
        <v>4</v>
      </c>
      <c r="B56" s="270" t="s">
        <v>21</v>
      </c>
      <c r="C56" s="23"/>
      <c r="D56" s="397"/>
      <c r="E56" s="23"/>
      <c r="F56" s="23"/>
      <c r="G56" s="23"/>
      <c r="H56" s="23"/>
      <c r="I56" s="23"/>
      <c r="J56" s="23"/>
      <c r="K56" s="23"/>
      <c r="L56" s="2"/>
      <c r="M56" s="2"/>
      <c r="N56" s="2"/>
      <c r="O56" s="2"/>
      <c r="P56" s="2"/>
      <c r="Q56" s="2"/>
      <c r="R56" s="2"/>
      <c r="S56" s="2"/>
      <c r="T56" s="2"/>
      <c r="U56" s="2"/>
      <c r="V56" s="444"/>
      <c r="W56" s="2"/>
      <c r="X56" s="2"/>
      <c r="Y56" s="2"/>
      <c r="Z56" s="2"/>
      <c r="AA56" s="2"/>
      <c r="AB56" s="2"/>
      <c r="AC56" s="2"/>
      <c r="AD56" s="23"/>
      <c r="AE56" s="23"/>
      <c r="AF56" s="23"/>
      <c r="AG56" s="23"/>
      <c r="AH56" s="23"/>
      <c r="AI56" s="23"/>
      <c r="AJ56" s="23"/>
      <c r="AK56" s="23"/>
      <c r="AL56" s="23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3"/>
      <c r="AX56" s="397"/>
      <c r="AY56" s="23"/>
      <c r="AZ56" s="23"/>
      <c r="BA56" s="23"/>
      <c r="BB56" s="23"/>
      <c r="BC56" s="23"/>
      <c r="BD56" s="23"/>
      <c r="BE56" s="23"/>
      <c r="BF56" s="2"/>
      <c r="BG56" s="2"/>
      <c r="BH56" s="2"/>
      <c r="BI56" s="2"/>
      <c r="BJ56" s="444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3"/>
      <c r="CB56" s="2"/>
      <c r="CC56" s="2"/>
      <c r="CD56" s="23"/>
      <c r="CE56" s="23"/>
      <c r="CF56" s="23"/>
      <c r="CG56" s="23"/>
      <c r="CH56" s="2"/>
      <c r="CI56" s="2"/>
      <c r="CJ56" s="2"/>
      <c r="CK56" s="2"/>
      <c r="CL56" s="2"/>
      <c r="CM56" s="2"/>
      <c r="CN56" s="2"/>
      <c r="CO56" s="2"/>
      <c r="CP56" s="2"/>
      <c r="CQ56" s="2"/>
    </row>
    <row r="57" spans="1:95" ht="26.25" customHeight="1" x14ac:dyDescent="0.4">
      <c r="A57" s="23">
        <v>5</v>
      </c>
      <c r="B57" s="270" t="s">
        <v>491</v>
      </c>
      <c r="C57" s="388">
        <v>1</v>
      </c>
      <c r="D57" s="440">
        <f>D4*C57/C4</f>
        <v>0.349874686716792</v>
      </c>
      <c r="E57" s="388" t="s">
        <v>14</v>
      </c>
      <c r="F57" s="23"/>
      <c r="G57" s="23"/>
      <c r="H57" s="23"/>
      <c r="I57" s="23"/>
      <c r="J57" s="23"/>
      <c r="K57" s="23"/>
      <c r="L57" s="2"/>
      <c r="M57" s="2"/>
      <c r="N57" s="2"/>
      <c r="O57" s="2"/>
      <c r="P57" s="2"/>
      <c r="Q57" s="2"/>
      <c r="R57" s="2"/>
      <c r="S57" s="2"/>
      <c r="T57" s="2"/>
      <c r="U57" s="103">
        <v>1</v>
      </c>
      <c r="V57" s="443">
        <f>V4*U57/U4</f>
        <v>7.0126582278481009E-2</v>
      </c>
      <c r="W57" s="103" t="s">
        <v>15</v>
      </c>
      <c r="X57" s="2"/>
      <c r="Y57" s="2"/>
      <c r="Z57" s="2"/>
      <c r="AA57" s="2"/>
      <c r="AB57" s="2"/>
      <c r="AC57" s="2"/>
      <c r="AD57" s="23"/>
      <c r="AE57" s="23"/>
      <c r="AF57" s="23"/>
      <c r="AG57" s="23"/>
      <c r="AH57" s="23"/>
      <c r="AI57" s="23"/>
      <c r="AJ57" s="23"/>
      <c r="AK57" s="23"/>
      <c r="AL57" s="23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3"/>
      <c r="AX57" s="397"/>
      <c r="AY57" s="23"/>
      <c r="AZ57" s="23"/>
      <c r="BA57" s="23"/>
      <c r="BB57" s="23"/>
      <c r="BC57" s="23"/>
      <c r="BD57" s="23"/>
      <c r="BE57" s="23"/>
      <c r="BF57" s="2"/>
      <c r="BG57" s="2"/>
      <c r="BH57" s="2"/>
      <c r="BI57" s="2"/>
      <c r="BJ57" s="444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103">
        <v>3</v>
      </c>
      <c r="BZ57" s="442">
        <f>BY57*BZ4/BY4</f>
        <v>8.9696969696969692E-2</v>
      </c>
      <c r="CA57" s="388" t="s">
        <v>14</v>
      </c>
      <c r="CB57" s="2"/>
      <c r="CC57" s="2"/>
      <c r="CD57" s="23"/>
      <c r="CE57" s="23"/>
      <c r="CF57" s="23"/>
      <c r="CG57" s="23"/>
      <c r="CH57" s="2"/>
      <c r="CI57" s="2"/>
      <c r="CJ57" s="2"/>
      <c r="CK57" s="2"/>
      <c r="CL57" s="2"/>
      <c r="CM57" s="2"/>
      <c r="CN57" s="2"/>
      <c r="CO57" s="2"/>
      <c r="CP57" s="2"/>
      <c r="CQ57" s="2"/>
    </row>
    <row r="58" spans="1:95" ht="26.25" customHeight="1" x14ac:dyDescent="0.4">
      <c r="A58" s="23">
        <v>6</v>
      </c>
      <c r="B58" s="270" t="s">
        <v>67</v>
      </c>
      <c r="C58" s="23"/>
      <c r="D58" s="397"/>
      <c r="E58" s="23"/>
      <c r="F58" s="23"/>
      <c r="G58" s="23"/>
      <c r="H58" s="23"/>
      <c r="I58" s="23"/>
      <c r="J58" s="23"/>
      <c r="K58" s="23"/>
      <c r="L58" s="2"/>
      <c r="M58" s="2"/>
      <c r="N58" s="2"/>
      <c r="O58" s="2"/>
      <c r="P58" s="2"/>
      <c r="Q58" s="2"/>
      <c r="R58" s="2"/>
      <c r="S58" s="2"/>
      <c r="T58" s="2"/>
      <c r="U58" s="2"/>
      <c r="V58" s="444"/>
      <c r="W58" s="2"/>
      <c r="X58" s="2"/>
      <c r="Y58" s="2"/>
      <c r="Z58" s="2"/>
      <c r="AA58" s="2"/>
      <c r="AB58" s="2"/>
      <c r="AC58" s="2"/>
      <c r="AD58" s="23"/>
      <c r="AE58" s="23"/>
      <c r="AF58" s="23"/>
      <c r="AG58" s="23"/>
      <c r="AH58" s="23"/>
      <c r="AI58" s="23"/>
      <c r="AJ58" s="23"/>
      <c r="AK58" s="23"/>
      <c r="AL58" s="23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3"/>
      <c r="AX58" s="397"/>
      <c r="AY58" s="23"/>
      <c r="AZ58" s="23"/>
      <c r="BA58" s="23"/>
      <c r="BB58" s="23"/>
      <c r="BC58" s="23"/>
      <c r="BD58" s="23"/>
      <c r="BE58" s="23"/>
      <c r="BF58" s="2"/>
      <c r="BG58" s="2"/>
      <c r="BH58" s="2"/>
      <c r="BI58" s="2"/>
      <c r="BJ58" s="444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3"/>
      <c r="CB58" s="2"/>
      <c r="CC58" s="2"/>
      <c r="CD58" s="23"/>
      <c r="CE58" s="23"/>
      <c r="CF58" s="23"/>
      <c r="CG58" s="23"/>
      <c r="CH58" s="2"/>
      <c r="CI58" s="2"/>
      <c r="CJ58" s="2"/>
      <c r="CK58" s="2"/>
      <c r="CL58" s="2"/>
      <c r="CM58" s="2"/>
      <c r="CN58" s="2"/>
      <c r="CO58" s="2"/>
      <c r="CP58" s="2"/>
      <c r="CQ58" s="2"/>
    </row>
    <row r="59" spans="1:95" ht="26.25" customHeight="1" x14ac:dyDescent="0.4">
      <c r="A59" s="23">
        <v>7</v>
      </c>
      <c r="B59" s="270" t="s">
        <v>68</v>
      </c>
      <c r="C59" s="23"/>
      <c r="D59" s="397"/>
      <c r="E59" s="23"/>
      <c r="F59" s="23"/>
      <c r="G59" s="23"/>
      <c r="H59" s="23"/>
      <c r="I59" s="23"/>
      <c r="J59" s="23"/>
      <c r="K59" s="23"/>
      <c r="L59" s="2"/>
      <c r="M59" s="2"/>
      <c r="N59" s="2"/>
      <c r="O59" s="2"/>
      <c r="P59" s="2"/>
      <c r="Q59" s="2"/>
      <c r="R59" s="2"/>
      <c r="S59" s="2"/>
      <c r="T59" s="2"/>
      <c r="U59" s="2"/>
      <c r="V59" s="444"/>
      <c r="W59" s="2"/>
      <c r="X59" s="2"/>
      <c r="Y59" s="2"/>
      <c r="Z59" s="2"/>
      <c r="AA59" s="2"/>
      <c r="AB59" s="2"/>
      <c r="AC59" s="2"/>
      <c r="AD59" s="23"/>
      <c r="AE59" s="23"/>
      <c r="AF59" s="23"/>
      <c r="AG59" s="23"/>
      <c r="AH59" s="23"/>
      <c r="AI59" s="23"/>
      <c r="AJ59" s="23"/>
      <c r="AK59" s="23"/>
      <c r="AL59" s="23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3"/>
      <c r="AX59" s="397"/>
      <c r="AY59" s="23"/>
      <c r="AZ59" s="23"/>
      <c r="BA59" s="23"/>
      <c r="BB59" s="23"/>
      <c r="BC59" s="23"/>
      <c r="BD59" s="23"/>
      <c r="BE59" s="23"/>
      <c r="BF59" s="2"/>
      <c r="BG59" s="2"/>
      <c r="BH59" s="2"/>
      <c r="BI59" s="2"/>
      <c r="BJ59" s="444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3"/>
      <c r="CB59" s="2"/>
      <c r="CC59" s="2"/>
      <c r="CD59" s="23"/>
      <c r="CE59" s="23"/>
      <c r="CF59" s="23"/>
      <c r="CG59" s="23"/>
      <c r="CH59" s="2"/>
      <c r="CI59" s="2"/>
      <c r="CJ59" s="2"/>
      <c r="CK59" s="2"/>
      <c r="CL59" s="2"/>
      <c r="CM59" s="2"/>
      <c r="CN59" s="2"/>
      <c r="CO59" s="2"/>
      <c r="CP59" s="2"/>
      <c r="CQ59" s="2"/>
    </row>
    <row r="60" spans="1:95" ht="26.25" customHeight="1" x14ac:dyDescent="0.4">
      <c r="A60" s="23">
        <v>8</v>
      </c>
      <c r="B60" s="270" t="s">
        <v>69</v>
      </c>
      <c r="C60" s="23"/>
      <c r="D60" s="397"/>
      <c r="E60" s="23"/>
      <c r="F60" s="23"/>
      <c r="G60" s="23"/>
      <c r="H60" s="23"/>
      <c r="I60" s="23"/>
      <c r="J60" s="23"/>
      <c r="K60" s="23"/>
      <c r="L60" s="2"/>
      <c r="M60" s="2"/>
      <c r="N60" s="2"/>
      <c r="O60" s="2"/>
      <c r="P60" s="2"/>
      <c r="Q60" s="2"/>
      <c r="R60" s="2"/>
      <c r="S60" s="2"/>
      <c r="T60" s="2"/>
      <c r="U60" s="2"/>
      <c r="V60" s="444"/>
      <c r="W60" s="2"/>
      <c r="X60" s="2"/>
      <c r="Y60" s="2"/>
      <c r="Z60" s="2"/>
      <c r="AA60" s="2"/>
      <c r="AB60" s="2"/>
      <c r="AC60" s="2"/>
      <c r="AD60" s="23"/>
      <c r="AE60" s="23"/>
      <c r="AF60" s="23"/>
      <c r="AG60" s="23"/>
      <c r="AH60" s="23"/>
      <c r="AI60" s="23"/>
      <c r="AJ60" s="23"/>
      <c r="AK60" s="23"/>
      <c r="AL60" s="23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3"/>
      <c r="AX60" s="397"/>
      <c r="AY60" s="23"/>
      <c r="AZ60" s="23"/>
      <c r="BA60" s="23"/>
      <c r="BB60" s="23"/>
      <c r="BC60" s="23"/>
      <c r="BD60" s="23"/>
      <c r="BE60" s="23"/>
      <c r="BF60" s="2"/>
      <c r="BG60" s="2"/>
      <c r="BH60" s="2"/>
      <c r="BI60" s="2"/>
      <c r="BJ60" s="444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3"/>
      <c r="CB60" s="2"/>
      <c r="CC60" s="2"/>
      <c r="CD60" s="23"/>
      <c r="CE60" s="23"/>
      <c r="CF60" s="23"/>
      <c r="CG60" s="23"/>
      <c r="CH60" s="2"/>
      <c r="CI60" s="2"/>
      <c r="CJ60" s="2"/>
      <c r="CK60" s="2"/>
      <c r="CL60" s="2"/>
      <c r="CM60" s="2"/>
      <c r="CN60" s="2"/>
      <c r="CO60" s="2"/>
      <c r="CP60" s="2"/>
      <c r="CQ60" s="2"/>
    </row>
    <row r="61" spans="1:95" ht="26.25" customHeight="1" x14ac:dyDescent="0.4">
      <c r="A61" s="23">
        <v>9</v>
      </c>
      <c r="B61" s="270" t="s">
        <v>70</v>
      </c>
      <c r="C61" s="23"/>
      <c r="D61" s="397"/>
      <c r="E61" s="23"/>
      <c r="F61" s="23"/>
      <c r="G61" s="23"/>
      <c r="H61" s="23"/>
      <c r="I61" s="23"/>
      <c r="J61" s="23"/>
      <c r="K61" s="23"/>
      <c r="L61" s="2"/>
      <c r="M61" s="2"/>
      <c r="N61" s="2"/>
      <c r="O61" s="2"/>
      <c r="P61" s="2"/>
      <c r="Q61" s="2"/>
      <c r="R61" s="2"/>
      <c r="S61" s="2"/>
      <c r="T61" s="2"/>
      <c r="U61" s="2"/>
      <c r="V61" s="444"/>
      <c r="W61" s="2"/>
      <c r="X61" s="2"/>
      <c r="Y61" s="2"/>
      <c r="Z61" s="2"/>
      <c r="AA61" s="2"/>
      <c r="AB61" s="2"/>
      <c r="AC61" s="2"/>
      <c r="AD61" s="23"/>
      <c r="AE61" s="23"/>
      <c r="AF61" s="23"/>
      <c r="AG61" s="23"/>
      <c r="AH61" s="23"/>
      <c r="AI61" s="23"/>
      <c r="AJ61" s="23"/>
      <c r="AK61" s="23"/>
      <c r="AL61" s="23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3"/>
      <c r="AX61" s="397"/>
      <c r="AY61" s="23"/>
      <c r="AZ61" s="23"/>
      <c r="BA61" s="23"/>
      <c r="BB61" s="23"/>
      <c r="BC61" s="23"/>
      <c r="BD61" s="23"/>
      <c r="BE61" s="23"/>
      <c r="BF61" s="2"/>
      <c r="BG61" s="2"/>
      <c r="BH61" s="2"/>
      <c r="BI61" s="2"/>
      <c r="BJ61" s="444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3"/>
      <c r="CB61" s="2"/>
      <c r="CC61" s="2"/>
      <c r="CD61" s="23"/>
      <c r="CE61" s="23"/>
      <c r="CF61" s="23"/>
      <c r="CG61" s="23"/>
      <c r="CH61" s="2"/>
      <c r="CI61" s="2"/>
      <c r="CJ61" s="2"/>
      <c r="CK61" s="2"/>
      <c r="CL61" s="2"/>
      <c r="CM61" s="2"/>
      <c r="CN61" s="2"/>
      <c r="CO61" s="2"/>
      <c r="CP61" s="2"/>
      <c r="CQ61" s="2"/>
    </row>
    <row r="62" spans="1:95" x14ac:dyDescent="0.4">
      <c r="A62" s="593" t="s">
        <v>71</v>
      </c>
      <c r="B62" s="593"/>
      <c r="C62" s="388">
        <f>SUM(C5:C61)</f>
        <v>39.9</v>
      </c>
      <c r="D62" s="398"/>
      <c r="E62" s="388" t="s">
        <v>26</v>
      </c>
      <c r="F62" s="344">
        <f>SUM(F5:F61)</f>
        <v>59</v>
      </c>
      <c r="G62" s="344"/>
      <c r="H62" s="344" t="s">
        <v>27</v>
      </c>
      <c r="I62" s="18">
        <f>SUM(I5:I61)</f>
        <v>1.1000000000000001</v>
      </c>
      <c r="J62" s="18"/>
      <c r="K62" s="399">
        <f>SUM(K4:K61)</f>
        <v>0</v>
      </c>
      <c r="L62" s="388">
        <f>SUM(L5:L61)</f>
        <v>39</v>
      </c>
      <c r="M62" s="388"/>
      <c r="N62" s="388" t="s">
        <v>26</v>
      </c>
      <c r="O62" s="344">
        <f>SUM(O5:O61)</f>
        <v>60</v>
      </c>
      <c r="P62" s="344"/>
      <c r="Q62" s="344" t="s">
        <v>27</v>
      </c>
      <c r="R62" s="18">
        <f>SUM(R5:R61)</f>
        <v>1</v>
      </c>
      <c r="S62" s="18"/>
      <c r="T62" s="399">
        <f>SUM(T4:T61)</f>
        <v>0</v>
      </c>
      <c r="U62" s="388">
        <f>SUM(U5:U61)</f>
        <v>39.5</v>
      </c>
      <c r="V62" s="398"/>
      <c r="W62" s="388" t="s">
        <v>26</v>
      </c>
      <c r="X62" s="344">
        <f>SUM(X5:X61)</f>
        <v>60</v>
      </c>
      <c r="Y62" s="344"/>
      <c r="Z62" s="344" t="s">
        <v>27</v>
      </c>
      <c r="AA62" s="18">
        <f>SUM(AA5:AA61)</f>
        <v>0.5</v>
      </c>
      <c r="AB62" s="18"/>
      <c r="AC62" s="399">
        <f>SUM(AC4:AC61)</f>
        <v>0</v>
      </c>
      <c r="AD62" s="388">
        <f>SUM(AD5:AD61)</f>
        <v>33.25</v>
      </c>
      <c r="AE62" s="388"/>
      <c r="AF62" s="388" t="s">
        <v>26</v>
      </c>
      <c r="AG62" s="449">
        <f>SUM(AG5:AG61)</f>
        <v>55</v>
      </c>
      <c r="AH62" s="344"/>
      <c r="AI62" s="344" t="s">
        <v>27</v>
      </c>
      <c r="AJ62" s="448">
        <f>SUM(AJ5:AJ61)</f>
        <v>11.75</v>
      </c>
      <c r="AK62" s="18"/>
      <c r="AL62" s="399">
        <f>SUM(AL4:AL61)</f>
        <v>0</v>
      </c>
      <c r="AM62" s="388">
        <f>SUM(AM5:AM61)</f>
        <v>30</v>
      </c>
      <c r="AN62" s="388"/>
      <c r="AO62" s="388" t="s">
        <v>26</v>
      </c>
      <c r="AP62" s="344">
        <f>SUM(AP5:AP61)</f>
        <v>59</v>
      </c>
      <c r="AQ62" s="344"/>
      <c r="AR62" s="344" t="s">
        <v>27</v>
      </c>
      <c r="AS62" s="18">
        <f>SUM(AS5:AS61)</f>
        <v>4</v>
      </c>
      <c r="AT62" s="18"/>
      <c r="AU62" s="399">
        <f>SUM(AU5:AU61)</f>
        <v>7</v>
      </c>
      <c r="AV62" s="399"/>
      <c r="AW62" s="388">
        <f>SUM(AW5:AW61)</f>
        <v>33</v>
      </c>
      <c r="AX62" s="398"/>
      <c r="AY62" s="388" t="s">
        <v>26</v>
      </c>
      <c r="AZ62" s="344">
        <f>SUM(AZ5:AZ61)</f>
        <v>50</v>
      </c>
      <c r="BA62" s="344"/>
      <c r="BB62" s="344" t="s">
        <v>27</v>
      </c>
      <c r="BC62" s="18">
        <f>SUM(BC5:BC61)</f>
        <v>17</v>
      </c>
      <c r="BD62" s="18"/>
      <c r="BE62" s="399">
        <f>SUM(BE4:BE61)</f>
        <v>0</v>
      </c>
      <c r="BF62" s="388">
        <f>SUM(BF5:BF61)</f>
        <v>32.5</v>
      </c>
      <c r="BG62" s="388"/>
      <c r="BH62" s="388" t="s">
        <v>26</v>
      </c>
      <c r="BI62" s="344">
        <f>SUM(BI5:BI61)</f>
        <v>54</v>
      </c>
      <c r="BJ62" s="449"/>
      <c r="BK62" s="344" t="s">
        <v>27</v>
      </c>
      <c r="BL62" s="18">
        <f>SUM(BL5:BL61)</f>
        <v>13.5</v>
      </c>
      <c r="BM62" s="18"/>
      <c r="BN62" s="399">
        <f>SUM(BN4:BN61)</f>
        <v>0</v>
      </c>
      <c r="BO62" s="388">
        <f>SUM(BO5:BO61)</f>
        <v>39</v>
      </c>
      <c r="BP62" s="388"/>
      <c r="BQ62" s="388" t="s">
        <v>26</v>
      </c>
      <c r="BR62" s="344">
        <f>SUM(BR5:BR61)</f>
        <v>52</v>
      </c>
      <c r="BS62" s="344"/>
      <c r="BT62" s="344" t="s">
        <v>27</v>
      </c>
      <c r="BU62" s="18">
        <f>SUM(BU5:BU61)</f>
        <v>5</v>
      </c>
      <c r="BV62" s="18"/>
      <c r="BW62" s="399">
        <f>SUM(BW5:BW61)</f>
        <v>4</v>
      </c>
      <c r="BX62" s="399"/>
      <c r="BY62" s="388">
        <f>SUM(BY5:BY61)</f>
        <v>49.5</v>
      </c>
      <c r="BZ62" s="388"/>
      <c r="CA62" s="388" t="s">
        <v>26</v>
      </c>
      <c r="CB62" s="344">
        <f>SUM(CB5:CB61)</f>
        <v>50</v>
      </c>
      <c r="CC62" s="344"/>
      <c r="CD62" s="344" t="s">
        <v>27</v>
      </c>
      <c r="CE62" s="18">
        <f>SUM(CE5:CE61)</f>
        <v>0.5</v>
      </c>
      <c r="CF62" s="18"/>
      <c r="CG62" s="399">
        <f>SUM(CG4:CG61)</f>
        <v>0</v>
      </c>
      <c r="CH62" s="388">
        <f>SUM(CH5:CH61)</f>
        <v>36.5</v>
      </c>
      <c r="CI62" s="388"/>
      <c r="CJ62" s="388" t="s">
        <v>26</v>
      </c>
      <c r="CK62" s="344">
        <f>SUM(CK5:CK61)</f>
        <v>50</v>
      </c>
      <c r="CL62" s="344"/>
      <c r="CM62" s="344" t="s">
        <v>27</v>
      </c>
      <c r="CN62" s="18">
        <f>SUM(CN5:CN61)</f>
        <v>0.5</v>
      </c>
      <c r="CO62" s="18"/>
      <c r="CP62" s="399">
        <f>SUM(CP5:CP61)</f>
        <v>13</v>
      </c>
      <c r="CQ62" s="399"/>
    </row>
    <row r="63" spans="1:95" x14ac:dyDescent="0.4">
      <c r="A63" s="593"/>
      <c r="B63" s="593"/>
      <c r="C63" s="590">
        <f>SUM(C62:K62)</f>
        <v>100</v>
      </c>
      <c r="D63" s="591"/>
      <c r="E63" s="591"/>
      <c r="F63" s="591"/>
      <c r="G63" s="591"/>
      <c r="H63" s="591"/>
      <c r="I63" s="591"/>
      <c r="J63" s="591"/>
      <c r="K63" s="592"/>
      <c r="L63" s="590">
        <f>SUM(L62:T62)</f>
        <v>100</v>
      </c>
      <c r="M63" s="591"/>
      <c r="N63" s="591"/>
      <c r="O63" s="591"/>
      <c r="P63" s="591"/>
      <c r="Q63" s="591"/>
      <c r="R63" s="591"/>
      <c r="S63" s="591"/>
      <c r="T63" s="592"/>
      <c r="U63" s="590">
        <f>SUM(U62:AC62)</f>
        <v>100</v>
      </c>
      <c r="V63" s="591"/>
      <c r="W63" s="591"/>
      <c r="X63" s="591"/>
      <c r="Y63" s="591"/>
      <c r="Z63" s="591"/>
      <c r="AA63" s="591"/>
      <c r="AB63" s="591"/>
      <c r="AC63" s="592"/>
      <c r="AD63" s="590">
        <f>SUM(AD62:AL62)</f>
        <v>100</v>
      </c>
      <c r="AE63" s="591"/>
      <c r="AF63" s="591"/>
      <c r="AG63" s="591"/>
      <c r="AH63" s="591"/>
      <c r="AI63" s="591"/>
      <c r="AJ63" s="591"/>
      <c r="AK63" s="591"/>
      <c r="AL63" s="592"/>
      <c r="AM63" s="590">
        <f>SUM(AM62:AU62)</f>
        <v>100</v>
      </c>
      <c r="AN63" s="591"/>
      <c r="AO63" s="591"/>
      <c r="AP63" s="591"/>
      <c r="AQ63" s="591"/>
      <c r="AR63" s="591"/>
      <c r="AS63" s="591"/>
      <c r="AT63" s="591"/>
      <c r="AU63" s="592"/>
      <c r="AV63" s="433"/>
      <c r="AW63" s="590">
        <f>SUM(AW62:BE62)</f>
        <v>100</v>
      </c>
      <c r="AX63" s="591"/>
      <c r="AY63" s="591"/>
      <c r="AZ63" s="591"/>
      <c r="BA63" s="591"/>
      <c r="BB63" s="591"/>
      <c r="BC63" s="591"/>
      <c r="BD63" s="591"/>
      <c r="BE63" s="592"/>
      <c r="BF63" s="590">
        <f>SUM(BF62:BN62)</f>
        <v>100</v>
      </c>
      <c r="BG63" s="591"/>
      <c r="BH63" s="591"/>
      <c r="BI63" s="591"/>
      <c r="BJ63" s="591"/>
      <c r="BK63" s="591"/>
      <c r="BL63" s="591"/>
      <c r="BM63" s="591"/>
      <c r="BN63" s="592"/>
      <c r="BO63" s="590">
        <f>SUM(BO62:BW62)</f>
        <v>100</v>
      </c>
      <c r="BP63" s="591"/>
      <c r="BQ63" s="591"/>
      <c r="BR63" s="591"/>
      <c r="BS63" s="591"/>
      <c r="BT63" s="591"/>
      <c r="BU63" s="591"/>
      <c r="BV63" s="591"/>
      <c r="BW63" s="591"/>
      <c r="BX63" s="592"/>
      <c r="BY63" s="590">
        <f>SUM(BY62:CG62)</f>
        <v>100</v>
      </c>
      <c r="BZ63" s="591"/>
      <c r="CA63" s="591"/>
      <c r="CB63" s="591"/>
      <c r="CC63" s="591"/>
      <c r="CD63" s="591"/>
      <c r="CE63" s="591"/>
      <c r="CF63" s="591"/>
      <c r="CG63" s="592"/>
      <c r="CH63" s="590">
        <f>SUM(CH62:CP62)</f>
        <v>100</v>
      </c>
      <c r="CI63" s="591"/>
      <c r="CJ63" s="591"/>
      <c r="CK63" s="591"/>
      <c r="CL63" s="591"/>
      <c r="CM63" s="591"/>
      <c r="CN63" s="591"/>
      <c r="CO63" s="591"/>
      <c r="CP63" s="591"/>
      <c r="CQ63" s="592"/>
    </row>
    <row r="64" spans="1:95" s="123" customFormat="1" x14ac:dyDescent="0.4">
      <c r="D64" s="445">
        <f>SUM(D5:D61)</f>
        <v>13.959999999999999</v>
      </c>
      <c r="G64" s="445">
        <f>SUM(G18:G47)</f>
        <v>20.65</v>
      </c>
      <c r="J64" s="439">
        <f>SUM(J19:J26)</f>
        <v>0.39</v>
      </c>
      <c r="M64" s="445">
        <f>SUM(M27:M40)</f>
        <v>9.75</v>
      </c>
      <c r="P64" s="439">
        <f>SUM(P37:P51)</f>
        <v>15</v>
      </c>
      <c r="S64" s="439">
        <f>S29</f>
        <v>0.25</v>
      </c>
      <c r="V64" s="445">
        <f>SUM(V7:V57)</f>
        <v>2.77</v>
      </c>
      <c r="Y64" s="445">
        <f>SUM(Y33:Y51)</f>
        <v>4.2000000000000011</v>
      </c>
      <c r="AB64" s="439">
        <f>AB21</f>
        <v>0.03</v>
      </c>
      <c r="AE64" s="445">
        <f>SUM(AE9:AE47)</f>
        <v>2.3300000000000005</v>
      </c>
      <c r="AH64" s="445">
        <f>SUM(AH32:AH51)</f>
        <v>3.8500000000000005</v>
      </c>
      <c r="AK64" s="445">
        <f>SUM(AK24:AK50)</f>
        <v>0.81999999999999984</v>
      </c>
      <c r="AN64" s="445">
        <f>SUM(AN28:AN36)</f>
        <v>1.5</v>
      </c>
      <c r="AQ64" s="439">
        <f>SUM(AQ33:AQ49)</f>
        <v>2.9500000000000006</v>
      </c>
      <c r="AT64" s="439">
        <f>AT33</f>
        <v>0.2</v>
      </c>
      <c r="AV64" s="439">
        <f>SUM(AV33:AV38)</f>
        <v>0.35</v>
      </c>
      <c r="AX64" s="445">
        <f>SUM(AX7:AX41)</f>
        <v>1.32</v>
      </c>
      <c r="BA64" s="445">
        <f>SUM(BA49:BA51)</f>
        <v>2</v>
      </c>
      <c r="BD64" s="439">
        <f>SUM(BD28:BD50)</f>
        <v>0.68</v>
      </c>
      <c r="BG64" s="439">
        <f>SUM(BG5:BG46)</f>
        <v>1.3000000000000003</v>
      </c>
      <c r="BJ64" s="445">
        <f>SUM(BJ6:BJ51)</f>
        <v>2.16</v>
      </c>
      <c r="BM64" s="439">
        <f>SUM(BM5:BM46)</f>
        <v>0.53999999999999992</v>
      </c>
      <c r="BP64" s="439">
        <f>SUM(BP9:BP50)</f>
        <v>2.73</v>
      </c>
      <c r="BS64" s="439">
        <f>SUM(BS18:BS51)</f>
        <v>3.6400000000000006</v>
      </c>
      <c r="BV64" s="445">
        <f>SUM(BV39:BV41)</f>
        <v>0.35</v>
      </c>
      <c r="BX64" s="439">
        <f>SUM(BX22:BX49)</f>
        <v>0.28000000000000003</v>
      </c>
      <c r="BZ64" s="439">
        <f>SUM(BZ7:BZ61)</f>
        <v>1.4800000000000002</v>
      </c>
      <c r="CC64" s="445">
        <f>SUM(CC41:CC51)</f>
        <v>1.5</v>
      </c>
      <c r="CF64" s="439">
        <f>CF15</f>
        <v>0.02</v>
      </c>
      <c r="CI64" s="445">
        <f>SUM(CI9:CI45)</f>
        <v>1.1000000000000001</v>
      </c>
      <c r="CL64" s="445">
        <f>SUM(CL47:CL51)</f>
        <v>1.5</v>
      </c>
      <c r="CO64" s="439">
        <f>CO11</f>
        <v>0.01</v>
      </c>
      <c r="CQ64" s="439">
        <f>SUM(CQ9:CQ51)</f>
        <v>0.39000000000000007</v>
      </c>
    </row>
    <row r="65" spans="2:90" x14ac:dyDescent="0.4">
      <c r="G65" s="446">
        <f>SUM(D64:J64)</f>
        <v>35</v>
      </c>
      <c r="P65" s="447">
        <f>SUM(M64:S64)</f>
        <v>25</v>
      </c>
      <c r="Y65" s="447">
        <f>V64+Y64+AB64</f>
        <v>7.0000000000000009</v>
      </c>
      <c r="AH65" s="447">
        <f>AE64+AH64+AK64</f>
        <v>7.0000000000000018</v>
      </c>
      <c r="AQ65" s="447">
        <f>AN64+AQ64+AT64+AV64</f>
        <v>5.0000000000000009</v>
      </c>
      <c r="BA65" s="447">
        <f>AX64+BA64+BD64</f>
        <v>4</v>
      </c>
      <c r="BJ65" s="446">
        <f>BG64+BJ64+BM64</f>
        <v>4</v>
      </c>
      <c r="BS65" s="447">
        <f>BP64+BS64+BV64+BX64</f>
        <v>7.0000000000000009</v>
      </c>
      <c r="CC65" s="447">
        <f>BZ64+CC64+CF64</f>
        <v>3.0000000000000004</v>
      </c>
      <c r="CL65" s="447">
        <f>CI64+CL64+CO64+CQ64</f>
        <v>3</v>
      </c>
    </row>
    <row r="67" spans="2:90" x14ac:dyDescent="0.4">
      <c r="B67" s="122" t="s">
        <v>72</v>
      </c>
      <c r="F67" s="124">
        <v>11</v>
      </c>
      <c r="O67" s="124">
        <v>8</v>
      </c>
      <c r="X67" s="124">
        <v>9</v>
      </c>
      <c r="AG67" s="124">
        <v>6</v>
      </c>
      <c r="AP67" s="124">
        <v>8</v>
      </c>
      <c r="AZ67" s="124">
        <v>3</v>
      </c>
      <c r="BI67" s="124">
        <v>8</v>
      </c>
      <c r="BR67" s="124">
        <v>6</v>
      </c>
      <c r="CB67" s="124">
        <v>6</v>
      </c>
      <c r="CK67" s="124">
        <v>2</v>
      </c>
    </row>
    <row r="69" spans="2:90" x14ac:dyDescent="0.4">
      <c r="B69" s="122" t="s">
        <v>343</v>
      </c>
      <c r="C69" s="124" t="s">
        <v>459</v>
      </c>
    </row>
    <row r="70" spans="2:90" x14ac:dyDescent="0.4">
      <c r="B70" s="120"/>
      <c r="C70" s="270" t="s">
        <v>460</v>
      </c>
      <c r="D70" s="452"/>
    </row>
    <row r="71" spans="2:90" x14ac:dyDescent="0.4">
      <c r="C71" s="270" t="s">
        <v>461</v>
      </c>
      <c r="D71" s="452"/>
    </row>
    <row r="74" spans="2:90" x14ac:dyDescent="0.4">
      <c r="C74" s="400" t="s">
        <v>472</v>
      </c>
      <c r="D74" s="453"/>
      <c r="E74" s="400"/>
      <c r="F74" s="400"/>
      <c r="G74" s="400"/>
      <c r="H74" s="400"/>
      <c r="I74" s="400"/>
      <c r="J74" s="400"/>
    </row>
    <row r="75" spans="2:90" x14ac:dyDescent="0.4">
      <c r="C75" s="124" t="s">
        <v>475</v>
      </c>
    </row>
    <row r="76" spans="2:90" x14ac:dyDescent="0.4">
      <c r="C76" s="124" t="s">
        <v>476</v>
      </c>
    </row>
    <row r="77" spans="2:90" x14ac:dyDescent="0.4">
      <c r="C77" s="124" t="s">
        <v>477</v>
      </c>
    </row>
    <row r="78" spans="2:90" x14ac:dyDescent="0.4">
      <c r="C78" s="124" t="s">
        <v>478</v>
      </c>
    </row>
    <row r="80" spans="2:90" x14ac:dyDescent="0.4">
      <c r="C80" s="401" t="s">
        <v>473</v>
      </c>
      <c r="D80" s="454"/>
      <c r="E80" s="401"/>
      <c r="F80" s="401"/>
      <c r="G80" s="401"/>
      <c r="H80" s="401"/>
      <c r="I80" s="401"/>
      <c r="J80" s="401"/>
      <c r="K80" s="401"/>
    </row>
    <row r="81" spans="3:3" x14ac:dyDescent="0.4">
      <c r="C81" s="124" t="s">
        <v>474</v>
      </c>
    </row>
    <row r="82" spans="3:3" x14ac:dyDescent="0.4">
      <c r="C82" s="124" t="s">
        <v>479</v>
      </c>
    </row>
    <row r="83" spans="3:3" x14ac:dyDescent="0.4">
      <c r="C83" s="124" t="s">
        <v>480</v>
      </c>
    </row>
    <row r="84" spans="3:3" x14ac:dyDescent="0.4">
      <c r="C84" s="124" t="s">
        <v>481</v>
      </c>
    </row>
  </sheetData>
  <mergeCells count="61">
    <mergeCell ref="A1:B3"/>
    <mergeCell ref="C2:K2"/>
    <mergeCell ref="L2:T2"/>
    <mergeCell ref="U2:AC2"/>
    <mergeCell ref="AD2:AL2"/>
    <mergeCell ref="BY2:CG2"/>
    <mergeCell ref="C3:E3"/>
    <mergeCell ref="F3:H3"/>
    <mergeCell ref="L3:N3"/>
    <mergeCell ref="O3:Q3"/>
    <mergeCell ref="U3:W3"/>
    <mergeCell ref="X3:Z3"/>
    <mergeCell ref="AD3:AF3"/>
    <mergeCell ref="AW2:BE2"/>
    <mergeCell ref="BF2:BN2"/>
    <mergeCell ref="BL3:BM3"/>
    <mergeCell ref="AG3:AI3"/>
    <mergeCell ref="AM3:AO3"/>
    <mergeCell ref="AP3:AR3"/>
    <mergeCell ref="AW3:AY3"/>
    <mergeCell ref="AZ3:BB3"/>
    <mergeCell ref="BR3:BT3"/>
    <mergeCell ref="BY3:CA3"/>
    <mergeCell ref="CB3:CD3"/>
    <mergeCell ref="CH3:CJ3"/>
    <mergeCell ref="I3:J3"/>
    <mergeCell ref="R3:S3"/>
    <mergeCell ref="AA3:AB3"/>
    <mergeCell ref="AJ3:AK3"/>
    <mergeCell ref="BI3:BK3"/>
    <mergeCell ref="BF3:BH3"/>
    <mergeCell ref="AS3:AT3"/>
    <mergeCell ref="AU3:AV3"/>
    <mergeCell ref="BC3:BD3"/>
    <mergeCell ref="BO3:BQ3"/>
    <mergeCell ref="A4:B4"/>
    <mergeCell ref="A16:B16"/>
    <mergeCell ref="A30:B30"/>
    <mergeCell ref="A42:B42"/>
    <mergeCell ref="A52:B52"/>
    <mergeCell ref="A62:B63"/>
    <mergeCell ref="C63:K63"/>
    <mergeCell ref="L63:T63"/>
    <mergeCell ref="U63:AC63"/>
    <mergeCell ref="AD63:AL63"/>
    <mergeCell ref="AM2:AV2"/>
    <mergeCell ref="CH2:CQ2"/>
    <mergeCell ref="CP3:CQ3"/>
    <mergeCell ref="C1:CQ1"/>
    <mergeCell ref="CH63:CQ63"/>
    <mergeCell ref="CN3:CO3"/>
    <mergeCell ref="CE3:CF3"/>
    <mergeCell ref="BO2:BX2"/>
    <mergeCell ref="BW3:BX3"/>
    <mergeCell ref="BU3:BV3"/>
    <mergeCell ref="AW63:BE63"/>
    <mergeCell ref="BF63:BN63"/>
    <mergeCell ref="BY63:CG63"/>
    <mergeCell ref="BO63:BX63"/>
    <mergeCell ref="AM63:AU63"/>
    <mergeCell ref="CK3:CM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FCFDC-A7A7-AD4B-869A-5BAF10B2BDFD}">
  <dimension ref="A1:BY70"/>
  <sheetViews>
    <sheetView zoomScale="11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6" sqref="C6"/>
    </sheetView>
  </sheetViews>
  <sheetFormatPr baseColWidth="10" defaultColWidth="10" defaultRowHeight="24" x14ac:dyDescent="0.4"/>
  <cols>
    <col min="1" max="1" width="5.5" style="123" customWidth="1"/>
    <col min="2" max="2" width="58.6640625" style="124" customWidth="1"/>
    <col min="3" max="9" width="5.6640625" style="123" customWidth="1"/>
    <col min="10" max="75" width="5.6640625" style="124" customWidth="1"/>
    <col min="76" max="77" width="10" style="123"/>
    <col min="78" max="16384" width="10" style="124"/>
  </cols>
  <sheetData>
    <row r="1" spans="1:77" x14ac:dyDescent="0.4">
      <c r="A1" s="594" t="s">
        <v>24</v>
      </c>
      <c r="B1" s="594"/>
      <c r="C1" s="597" t="s">
        <v>495</v>
      </c>
      <c r="D1" s="597"/>
      <c r="E1" s="597"/>
      <c r="F1" s="597"/>
      <c r="G1" s="597"/>
      <c r="H1" s="597"/>
      <c r="I1" s="597"/>
      <c r="J1" s="597" t="s">
        <v>496</v>
      </c>
      <c r="K1" s="597"/>
      <c r="L1" s="597"/>
      <c r="M1" s="597"/>
      <c r="N1" s="597"/>
      <c r="O1" s="597"/>
      <c r="P1" s="597"/>
      <c r="Q1" s="597" t="s">
        <v>498</v>
      </c>
      <c r="R1" s="597"/>
      <c r="S1" s="597"/>
      <c r="T1" s="597"/>
      <c r="U1" s="597"/>
      <c r="V1" s="597"/>
      <c r="W1" s="597"/>
      <c r="X1" s="597" t="s">
        <v>497</v>
      </c>
      <c r="Y1" s="597"/>
      <c r="Z1" s="597"/>
      <c r="AA1" s="597"/>
      <c r="AB1" s="597"/>
      <c r="AC1" s="597"/>
      <c r="AD1" s="597"/>
      <c r="AE1" s="597" t="s">
        <v>499</v>
      </c>
      <c r="AF1" s="597"/>
      <c r="AG1" s="597"/>
      <c r="AH1" s="597"/>
      <c r="AI1" s="597"/>
      <c r="AJ1" s="597"/>
      <c r="AK1" s="597"/>
      <c r="AL1" s="597"/>
      <c r="AM1" s="597" t="s">
        <v>500</v>
      </c>
      <c r="AN1" s="597"/>
      <c r="AO1" s="597"/>
      <c r="AP1" s="597"/>
      <c r="AQ1" s="597"/>
      <c r="AR1" s="597"/>
      <c r="AS1" s="597"/>
      <c r="AT1" s="597" t="s">
        <v>501</v>
      </c>
      <c r="AU1" s="597"/>
      <c r="AV1" s="597"/>
      <c r="AW1" s="597"/>
      <c r="AX1" s="597"/>
      <c r="AY1" s="597"/>
      <c r="AZ1" s="597"/>
      <c r="BA1" s="597" t="s">
        <v>504</v>
      </c>
      <c r="BB1" s="597"/>
      <c r="BC1" s="597"/>
      <c r="BD1" s="597"/>
      <c r="BE1" s="597"/>
      <c r="BF1" s="597"/>
      <c r="BG1" s="597"/>
      <c r="BH1" s="597"/>
      <c r="BI1" s="597" t="s">
        <v>505</v>
      </c>
      <c r="BJ1" s="597"/>
      <c r="BK1" s="597"/>
      <c r="BL1" s="597"/>
      <c r="BM1" s="597"/>
      <c r="BN1" s="597"/>
      <c r="BO1" s="597"/>
      <c r="BP1" s="597" t="s">
        <v>506</v>
      </c>
      <c r="BQ1" s="597"/>
      <c r="BR1" s="597"/>
      <c r="BS1" s="597"/>
      <c r="BT1" s="597"/>
      <c r="BU1" s="597"/>
      <c r="BV1" s="597"/>
      <c r="BW1" s="597"/>
      <c r="BX1" s="594" t="s">
        <v>71</v>
      </c>
      <c r="BY1" s="594"/>
    </row>
    <row r="2" spans="1:77" x14ac:dyDescent="0.4">
      <c r="A2" s="594"/>
      <c r="B2" s="594"/>
      <c r="C2" s="617">
        <v>0.35</v>
      </c>
      <c r="D2" s="618"/>
      <c r="E2" s="618"/>
      <c r="F2" s="618"/>
      <c r="G2" s="618"/>
      <c r="H2" s="618"/>
      <c r="I2" s="618"/>
      <c r="J2" s="617">
        <v>0.25</v>
      </c>
      <c r="K2" s="618"/>
      <c r="L2" s="618"/>
      <c r="M2" s="618"/>
      <c r="N2" s="618"/>
      <c r="O2" s="618"/>
      <c r="P2" s="618"/>
      <c r="Q2" s="617">
        <v>7.0000000000000007E-2</v>
      </c>
      <c r="R2" s="618"/>
      <c r="S2" s="618"/>
      <c r="T2" s="618"/>
      <c r="U2" s="618"/>
      <c r="V2" s="618"/>
      <c r="W2" s="618"/>
      <c r="X2" s="617">
        <v>7.0000000000000007E-2</v>
      </c>
      <c r="Y2" s="618"/>
      <c r="Z2" s="618"/>
      <c r="AA2" s="618"/>
      <c r="AB2" s="618"/>
      <c r="AC2" s="618"/>
      <c r="AD2" s="618"/>
      <c r="AE2" s="617">
        <v>0.05</v>
      </c>
      <c r="AF2" s="618"/>
      <c r="AG2" s="618"/>
      <c r="AH2" s="618"/>
      <c r="AI2" s="618"/>
      <c r="AJ2" s="618"/>
      <c r="AK2" s="618"/>
      <c r="AL2" s="618"/>
      <c r="AM2" s="617">
        <v>0.04</v>
      </c>
      <c r="AN2" s="618"/>
      <c r="AO2" s="618"/>
      <c r="AP2" s="618"/>
      <c r="AQ2" s="618"/>
      <c r="AR2" s="618"/>
      <c r="AS2" s="618"/>
      <c r="AT2" s="617">
        <v>0.04</v>
      </c>
      <c r="AU2" s="618"/>
      <c r="AV2" s="618"/>
      <c r="AW2" s="618"/>
      <c r="AX2" s="618"/>
      <c r="AY2" s="618"/>
      <c r="AZ2" s="618"/>
      <c r="BA2" s="617">
        <v>7.0000000000000007E-2</v>
      </c>
      <c r="BB2" s="618"/>
      <c r="BC2" s="618"/>
      <c r="BD2" s="618"/>
      <c r="BE2" s="618"/>
      <c r="BF2" s="618"/>
      <c r="BG2" s="618"/>
      <c r="BH2" s="618"/>
      <c r="BI2" s="617">
        <v>0.03</v>
      </c>
      <c r="BJ2" s="618"/>
      <c r="BK2" s="618"/>
      <c r="BL2" s="618"/>
      <c r="BM2" s="618"/>
      <c r="BN2" s="618"/>
      <c r="BO2" s="618"/>
      <c r="BP2" s="617">
        <v>0.03</v>
      </c>
      <c r="BQ2" s="617"/>
      <c r="BR2" s="617"/>
      <c r="BS2" s="617"/>
      <c r="BT2" s="617"/>
      <c r="BU2" s="617"/>
      <c r="BV2" s="617"/>
      <c r="BW2" s="617"/>
      <c r="BX2" s="594"/>
      <c r="BY2" s="594"/>
    </row>
    <row r="3" spans="1:77" x14ac:dyDescent="0.4">
      <c r="A3" s="594"/>
      <c r="B3" s="594"/>
      <c r="C3" s="597" t="s">
        <v>26</v>
      </c>
      <c r="D3" s="597"/>
      <c r="E3" s="597" t="s">
        <v>27</v>
      </c>
      <c r="F3" s="597"/>
      <c r="G3" s="597" t="s">
        <v>467</v>
      </c>
      <c r="H3" s="597"/>
      <c r="I3" s="23" t="s">
        <v>468</v>
      </c>
      <c r="J3" s="597" t="s">
        <v>26</v>
      </c>
      <c r="K3" s="597"/>
      <c r="L3" s="597" t="s">
        <v>27</v>
      </c>
      <c r="M3" s="597"/>
      <c r="N3" s="597" t="s">
        <v>467</v>
      </c>
      <c r="O3" s="597"/>
      <c r="P3" s="23" t="s">
        <v>468</v>
      </c>
      <c r="Q3" s="597" t="s">
        <v>26</v>
      </c>
      <c r="R3" s="597"/>
      <c r="S3" s="597" t="s">
        <v>27</v>
      </c>
      <c r="T3" s="597"/>
      <c r="U3" s="597" t="s">
        <v>467</v>
      </c>
      <c r="V3" s="597"/>
      <c r="W3" s="23" t="s">
        <v>468</v>
      </c>
      <c r="X3" s="597" t="s">
        <v>26</v>
      </c>
      <c r="Y3" s="597"/>
      <c r="Z3" s="597" t="s">
        <v>27</v>
      </c>
      <c r="AA3" s="597"/>
      <c r="AB3" s="597" t="s">
        <v>467</v>
      </c>
      <c r="AC3" s="597"/>
      <c r="AD3" s="23" t="s">
        <v>468</v>
      </c>
      <c r="AE3" s="597" t="s">
        <v>26</v>
      </c>
      <c r="AF3" s="597"/>
      <c r="AG3" s="597" t="s">
        <v>27</v>
      </c>
      <c r="AH3" s="597"/>
      <c r="AI3" s="597" t="s">
        <v>467</v>
      </c>
      <c r="AJ3" s="597"/>
      <c r="AK3" s="597" t="s">
        <v>468</v>
      </c>
      <c r="AL3" s="597"/>
      <c r="AM3" s="597" t="s">
        <v>26</v>
      </c>
      <c r="AN3" s="597"/>
      <c r="AO3" s="597" t="s">
        <v>27</v>
      </c>
      <c r="AP3" s="597"/>
      <c r="AQ3" s="597" t="s">
        <v>467</v>
      </c>
      <c r="AR3" s="597"/>
      <c r="AS3" s="23" t="s">
        <v>468</v>
      </c>
      <c r="AT3" s="597" t="s">
        <v>26</v>
      </c>
      <c r="AU3" s="597"/>
      <c r="AV3" s="597" t="s">
        <v>27</v>
      </c>
      <c r="AW3" s="597"/>
      <c r="AX3" s="597" t="s">
        <v>467</v>
      </c>
      <c r="AY3" s="597"/>
      <c r="AZ3" s="23" t="s">
        <v>468</v>
      </c>
      <c r="BA3" s="597" t="s">
        <v>26</v>
      </c>
      <c r="BB3" s="597"/>
      <c r="BC3" s="597" t="s">
        <v>27</v>
      </c>
      <c r="BD3" s="597"/>
      <c r="BE3" s="597" t="s">
        <v>467</v>
      </c>
      <c r="BF3" s="597"/>
      <c r="BG3" s="597" t="s">
        <v>468</v>
      </c>
      <c r="BH3" s="597"/>
      <c r="BI3" s="597" t="s">
        <v>26</v>
      </c>
      <c r="BJ3" s="597"/>
      <c r="BK3" s="597" t="s">
        <v>27</v>
      </c>
      <c r="BL3" s="597"/>
      <c r="BM3" s="597" t="s">
        <v>467</v>
      </c>
      <c r="BN3" s="597"/>
      <c r="BO3" s="23" t="s">
        <v>468</v>
      </c>
      <c r="BP3" s="597" t="s">
        <v>26</v>
      </c>
      <c r="BQ3" s="597"/>
      <c r="BR3" s="597" t="s">
        <v>27</v>
      </c>
      <c r="BS3" s="597"/>
      <c r="BT3" s="597" t="s">
        <v>467</v>
      </c>
      <c r="BU3" s="597"/>
      <c r="BV3" s="597" t="s">
        <v>468</v>
      </c>
      <c r="BW3" s="597"/>
      <c r="BX3" s="594"/>
      <c r="BY3" s="594"/>
    </row>
    <row r="4" spans="1:77" x14ac:dyDescent="0.4">
      <c r="A4" s="594"/>
      <c r="B4" s="594"/>
      <c r="C4" s="462" t="s">
        <v>502</v>
      </c>
      <c r="D4" s="19" t="s">
        <v>503</v>
      </c>
      <c r="E4" s="462" t="s">
        <v>502</v>
      </c>
      <c r="F4" s="19" t="s">
        <v>503</v>
      </c>
      <c r="G4" s="462" t="s">
        <v>502</v>
      </c>
      <c r="H4" s="19" t="s">
        <v>503</v>
      </c>
      <c r="I4" s="23"/>
      <c r="J4" s="462" t="s">
        <v>502</v>
      </c>
      <c r="K4" s="19" t="s">
        <v>503</v>
      </c>
      <c r="L4" s="462" t="s">
        <v>502</v>
      </c>
      <c r="M4" s="19" t="s">
        <v>503</v>
      </c>
      <c r="N4" s="462" t="s">
        <v>502</v>
      </c>
      <c r="O4" s="19" t="s">
        <v>503</v>
      </c>
      <c r="P4" s="23"/>
      <c r="Q4" s="462" t="s">
        <v>502</v>
      </c>
      <c r="R4" s="19" t="s">
        <v>503</v>
      </c>
      <c r="S4" s="462" t="s">
        <v>502</v>
      </c>
      <c r="T4" s="19" t="s">
        <v>503</v>
      </c>
      <c r="U4" s="462" t="s">
        <v>502</v>
      </c>
      <c r="V4" s="19" t="s">
        <v>503</v>
      </c>
      <c r="W4" s="23"/>
      <c r="X4" s="462" t="s">
        <v>502</v>
      </c>
      <c r="Y4" s="19" t="s">
        <v>503</v>
      </c>
      <c r="Z4" s="462" t="s">
        <v>502</v>
      </c>
      <c r="AA4" s="19" t="s">
        <v>503</v>
      </c>
      <c r="AB4" s="462" t="s">
        <v>502</v>
      </c>
      <c r="AC4" s="19" t="s">
        <v>503</v>
      </c>
      <c r="AD4" s="23"/>
      <c r="AE4" s="462" t="s">
        <v>502</v>
      </c>
      <c r="AF4" s="19" t="s">
        <v>503</v>
      </c>
      <c r="AG4" s="462" t="s">
        <v>502</v>
      </c>
      <c r="AH4" s="19" t="s">
        <v>503</v>
      </c>
      <c r="AI4" s="462" t="s">
        <v>502</v>
      </c>
      <c r="AJ4" s="19" t="s">
        <v>503</v>
      </c>
      <c r="AK4" s="462" t="s">
        <v>502</v>
      </c>
      <c r="AL4" s="19" t="s">
        <v>503</v>
      </c>
      <c r="AM4" s="462" t="s">
        <v>502</v>
      </c>
      <c r="AN4" s="19" t="s">
        <v>503</v>
      </c>
      <c r="AO4" s="462" t="s">
        <v>502</v>
      </c>
      <c r="AP4" s="19" t="s">
        <v>503</v>
      </c>
      <c r="AQ4" s="462" t="s">
        <v>502</v>
      </c>
      <c r="AR4" s="19" t="s">
        <v>503</v>
      </c>
      <c r="AS4" s="23"/>
      <c r="AT4" s="462" t="s">
        <v>502</v>
      </c>
      <c r="AU4" s="19" t="s">
        <v>503</v>
      </c>
      <c r="AV4" s="462" t="s">
        <v>502</v>
      </c>
      <c r="AW4" s="19" t="s">
        <v>503</v>
      </c>
      <c r="AX4" s="462" t="s">
        <v>502</v>
      </c>
      <c r="AY4" s="19" t="s">
        <v>503</v>
      </c>
      <c r="AZ4" s="23"/>
      <c r="BA4" s="462" t="s">
        <v>502</v>
      </c>
      <c r="BB4" s="19" t="s">
        <v>503</v>
      </c>
      <c r="BC4" s="462" t="s">
        <v>502</v>
      </c>
      <c r="BD4" s="19" t="s">
        <v>503</v>
      </c>
      <c r="BE4" s="462" t="s">
        <v>502</v>
      </c>
      <c r="BF4" s="19" t="s">
        <v>503</v>
      </c>
      <c r="BG4" s="462" t="s">
        <v>502</v>
      </c>
      <c r="BH4" s="19" t="s">
        <v>503</v>
      </c>
      <c r="BI4" s="462" t="s">
        <v>502</v>
      </c>
      <c r="BJ4" s="19" t="s">
        <v>503</v>
      </c>
      <c r="BK4" s="462" t="s">
        <v>502</v>
      </c>
      <c r="BL4" s="19" t="s">
        <v>503</v>
      </c>
      <c r="BM4" s="462" t="s">
        <v>502</v>
      </c>
      <c r="BN4" s="19" t="s">
        <v>503</v>
      </c>
      <c r="BO4" s="23"/>
      <c r="BP4" s="462" t="s">
        <v>502</v>
      </c>
      <c r="BQ4" s="19" t="s">
        <v>503</v>
      </c>
      <c r="BR4" s="462" t="s">
        <v>502</v>
      </c>
      <c r="BS4" s="19" t="s">
        <v>503</v>
      </c>
      <c r="BT4" s="462" t="s">
        <v>502</v>
      </c>
      <c r="BU4" s="19" t="s">
        <v>503</v>
      </c>
      <c r="BV4" s="462" t="s">
        <v>502</v>
      </c>
      <c r="BW4" s="19" t="s">
        <v>503</v>
      </c>
      <c r="BX4" s="462" t="s">
        <v>502</v>
      </c>
      <c r="BY4" s="19" t="s">
        <v>503</v>
      </c>
    </row>
    <row r="5" spans="1:77" x14ac:dyDescent="0.4">
      <c r="A5" s="595" t="s">
        <v>28</v>
      </c>
      <c r="B5" s="595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  <c r="O5" s="395"/>
      <c r="P5" s="459"/>
      <c r="Q5" s="395"/>
      <c r="R5" s="395"/>
      <c r="S5" s="395"/>
      <c r="T5" s="395"/>
      <c r="U5" s="395"/>
      <c r="V5" s="395"/>
      <c r="W5" s="459"/>
      <c r="X5" s="395"/>
      <c r="Y5" s="395"/>
      <c r="Z5" s="395"/>
      <c r="AA5" s="395"/>
      <c r="AB5" s="395"/>
      <c r="AC5" s="395"/>
      <c r="AD5" s="459"/>
      <c r="AE5" s="395"/>
      <c r="AF5" s="395"/>
      <c r="AG5" s="395"/>
      <c r="AH5" s="395"/>
      <c r="AI5" s="395"/>
      <c r="AJ5" s="395"/>
      <c r="AK5" s="395"/>
      <c r="AL5" s="395"/>
      <c r="AM5" s="395"/>
      <c r="AN5" s="395"/>
      <c r="AO5" s="395"/>
      <c r="AP5" s="395"/>
      <c r="AQ5" s="395"/>
      <c r="AR5" s="395"/>
      <c r="AS5" s="459"/>
      <c r="AT5" s="395"/>
      <c r="AU5" s="395"/>
      <c r="AV5" s="395"/>
      <c r="AW5" s="395"/>
      <c r="AX5" s="395"/>
      <c r="AY5" s="395"/>
      <c r="AZ5" s="459"/>
      <c r="BA5" s="395"/>
      <c r="BB5" s="395"/>
      <c r="BC5" s="395"/>
      <c r="BD5" s="395"/>
      <c r="BE5" s="395"/>
      <c r="BF5" s="395"/>
      <c r="BG5" s="395"/>
      <c r="BH5" s="395"/>
      <c r="BI5" s="395"/>
      <c r="BJ5" s="395"/>
      <c r="BK5" s="395"/>
      <c r="BL5" s="395"/>
      <c r="BM5" s="395"/>
      <c r="BN5" s="395"/>
      <c r="BO5" s="459"/>
      <c r="BP5" s="395"/>
      <c r="BQ5" s="395"/>
      <c r="BR5" s="395"/>
      <c r="BS5" s="395"/>
      <c r="BT5" s="395"/>
      <c r="BU5" s="395"/>
      <c r="BV5" s="459"/>
      <c r="BW5" s="459"/>
      <c r="BX5" s="462"/>
      <c r="BY5" s="19"/>
    </row>
    <row r="6" spans="1:77" ht="26.25" customHeight="1" x14ac:dyDescent="0.4">
      <c r="A6" s="23">
        <v>1</v>
      </c>
      <c r="B6" s="270" t="s">
        <v>2</v>
      </c>
      <c r="C6" s="463">
        <f>'ภาพรวมกระจาย นน.ระดับรายวิชา'!D5</f>
        <v>0.349874686716792</v>
      </c>
      <c r="D6" s="466">
        <f>C6*100/BX6</f>
        <v>52.229871296019162</v>
      </c>
      <c r="E6" s="397"/>
      <c r="F6" s="397"/>
      <c r="G6" s="397"/>
      <c r="H6" s="397"/>
      <c r="I6" s="397"/>
      <c r="J6" s="455"/>
      <c r="K6" s="455"/>
      <c r="L6" s="455"/>
      <c r="M6" s="455"/>
      <c r="N6" s="455"/>
      <c r="O6" s="455"/>
      <c r="P6" s="455"/>
      <c r="Q6" s="455"/>
      <c r="R6" s="455"/>
      <c r="S6" s="455"/>
      <c r="T6" s="455"/>
      <c r="U6" s="455"/>
      <c r="V6" s="455"/>
      <c r="W6" s="455"/>
      <c r="X6" s="455"/>
      <c r="Y6" s="455"/>
      <c r="Z6" s="455"/>
      <c r="AA6" s="455"/>
      <c r="AB6" s="455"/>
      <c r="AC6" s="455"/>
      <c r="AD6" s="455"/>
      <c r="AE6" s="455"/>
      <c r="AF6" s="455"/>
      <c r="AG6" s="455"/>
      <c r="AH6" s="455"/>
      <c r="AI6" s="455"/>
      <c r="AJ6" s="455"/>
      <c r="AK6" s="455"/>
      <c r="AL6" s="455"/>
      <c r="AM6" s="455"/>
      <c r="AN6" s="455"/>
      <c r="AO6" s="455"/>
      <c r="AP6" s="455"/>
      <c r="AQ6" s="455"/>
      <c r="AR6" s="455"/>
      <c r="AS6" s="455"/>
      <c r="AT6" s="468">
        <f>'ภาพรวมกระจาย นน.ระดับรายวิชา'!BG5</f>
        <v>0.24000000000000002</v>
      </c>
      <c r="AU6" s="467">
        <f>AT6*100/BX6</f>
        <v>35.827596527985641</v>
      </c>
      <c r="AV6" s="455"/>
      <c r="AW6" s="455"/>
      <c r="AX6" s="468">
        <f>'ภาพรวมกระจาย นน.ระดับรายวิชา'!BM5</f>
        <v>0.08</v>
      </c>
      <c r="AY6" s="467">
        <f>AX6*100/BX6</f>
        <v>11.942532175995211</v>
      </c>
      <c r="AZ6" s="455"/>
      <c r="BA6" s="455"/>
      <c r="BB6" s="455"/>
      <c r="BC6" s="455"/>
      <c r="BD6" s="455"/>
      <c r="BE6" s="455"/>
      <c r="BF6" s="455"/>
      <c r="BG6" s="455"/>
      <c r="BH6" s="455"/>
      <c r="BI6" s="455"/>
      <c r="BJ6" s="455"/>
      <c r="BK6" s="455"/>
      <c r="BL6" s="455"/>
      <c r="BM6" s="455"/>
      <c r="BN6" s="455"/>
      <c r="BO6" s="455"/>
      <c r="BP6" s="455"/>
      <c r="BQ6" s="455"/>
      <c r="BR6" s="455"/>
      <c r="BS6" s="455"/>
      <c r="BT6" s="455"/>
      <c r="BU6" s="455"/>
      <c r="BV6" s="455"/>
      <c r="BW6" s="455"/>
      <c r="BX6" s="463">
        <f>C6+AT6+AX6</f>
        <v>0.66987468671679196</v>
      </c>
      <c r="BY6" s="466">
        <f>D6+AU6+AY6</f>
        <v>100.00000000000001</v>
      </c>
    </row>
    <row r="7" spans="1:77" ht="26.25" customHeight="1" x14ac:dyDescent="0.4">
      <c r="A7" s="23">
        <v>2</v>
      </c>
      <c r="B7" s="270" t="s">
        <v>3</v>
      </c>
      <c r="C7" s="463">
        <f>'ภาพรวมกระจาย นน.ระดับรายวิชา'!D6</f>
        <v>0.349874686716792</v>
      </c>
      <c r="D7" s="466">
        <f t="shared" ref="D7:D27" si="0">C7*100/BX7</f>
        <v>46.6577540106952</v>
      </c>
      <c r="E7" s="397"/>
      <c r="F7" s="397"/>
      <c r="G7" s="397"/>
      <c r="H7" s="397"/>
      <c r="I7" s="397"/>
      <c r="J7" s="455"/>
      <c r="K7" s="455"/>
      <c r="L7" s="455"/>
      <c r="M7" s="455"/>
      <c r="N7" s="455"/>
      <c r="O7" s="455"/>
      <c r="P7" s="455"/>
      <c r="Q7" s="455"/>
      <c r="R7" s="455"/>
      <c r="S7" s="455"/>
      <c r="T7" s="455"/>
      <c r="U7" s="455"/>
      <c r="V7" s="455"/>
      <c r="W7" s="455"/>
      <c r="X7" s="455"/>
      <c r="Y7" s="455"/>
      <c r="Z7" s="455"/>
      <c r="AA7" s="455"/>
      <c r="AB7" s="455"/>
      <c r="AC7" s="455"/>
      <c r="AD7" s="455"/>
      <c r="AE7" s="455"/>
      <c r="AF7" s="455"/>
      <c r="AG7" s="455"/>
      <c r="AH7" s="455"/>
      <c r="AI7" s="455"/>
      <c r="AJ7" s="455"/>
      <c r="AK7" s="455"/>
      <c r="AL7" s="455"/>
      <c r="AM7" s="455"/>
      <c r="AN7" s="455"/>
      <c r="AO7" s="455"/>
      <c r="AP7" s="455"/>
      <c r="AQ7" s="455"/>
      <c r="AR7" s="455"/>
      <c r="AS7" s="455"/>
      <c r="AT7" s="455"/>
      <c r="AU7" s="455"/>
      <c r="AV7" s="468">
        <f>'ภาพรวมกระจาย นน.ระดับรายวิชา'!BJ6</f>
        <v>0.32</v>
      </c>
      <c r="AW7" s="467">
        <f>AV7*100/BX7</f>
        <v>42.673796791443856</v>
      </c>
      <c r="AX7" s="468">
        <f>'ภาพรวมกระจาย นน.ระดับรายวิชา'!BM6</f>
        <v>0.08</v>
      </c>
      <c r="AY7" s="467">
        <f>AX7*100/BX7</f>
        <v>10.668449197860964</v>
      </c>
      <c r="AZ7" s="455"/>
      <c r="BA7" s="455"/>
      <c r="BB7" s="455"/>
      <c r="BC7" s="455"/>
      <c r="BD7" s="455"/>
      <c r="BE7" s="455"/>
      <c r="BF7" s="455"/>
      <c r="BG7" s="455"/>
      <c r="BH7" s="455"/>
      <c r="BI7" s="455"/>
      <c r="BJ7" s="455"/>
      <c r="BK7" s="455"/>
      <c r="BL7" s="455"/>
      <c r="BM7" s="455"/>
      <c r="BN7" s="455"/>
      <c r="BO7" s="455"/>
      <c r="BP7" s="455"/>
      <c r="BQ7" s="455"/>
      <c r="BR7" s="455"/>
      <c r="BS7" s="455"/>
      <c r="BT7" s="455"/>
      <c r="BU7" s="455"/>
      <c r="BV7" s="455"/>
      <c r="BW7" s="455"/>
      <c r="BX7" s="463">
        <f>C7+AV7+AX7</f>
        <v>0.74987468671679192</v>
      </c>
      <c r="BY7" s="466">
        <f>D7+AW7+AY7</f>
        <v>100.00000000000001</v>
      </c>
    </row>
    <row r="8" spans="1:77" ht="26.25" customHeight="1" x14ac:dyDescent="0.4">
      <c r="A8" s="23">
        <v>3</v>
      </c>
      <c r="B8" s="270" t="s">
        <v>4</v>
      </c>
      <c r="C8" s="463">
        <f>'ภาพรวมกระจาย นน.ระดับรายวิชา'!D7</f>
        <v>0.349874686716792</v>
      </c>
      <c r="D8" s="466">
        <f t="shared" si="0"/>
        <v>47.946179294848221</v>
      </c>
      <c r="E8" s="397"/>
      <c r="F8" s="397"/>
      <c r="G8" s="397"/>
      <c r="H8" s="397"/>
      <c r="I8" s="397"/>
      <c r="J8" s="455"/>
      <c r="K8" s="455"/>
      <c r="L8" s="455"/>
      <c r="M8" s="455"/>
      <c r="N8" s="455"/>
      <c r="O8" s="455"/>
      <c r="P8" s="455"/>
      <c r="Q8" s="468">
        <f>'ภาพรวมกระจาย นน.ระดับรายวิชา'!V7</f>
        <v>0.14025316455696202</v>
      </c>
      <c r="R8" s="467">
        <f>Q8*100/BX8</f>
        <v>19.220034000233976</v>
      </c>
      <c r="S8" s="455"/>
      <c r="T8" s="455"/>
      <c r="U8" s="455"/>
      <c r="V8" s="455"/>
      <c r="W8" s="455"/>
      <c r="X8" s="455"/>
      <c r="Y8" s="455"/>
      <c r="Z8" s="455"/>
      <c r="AA8" s="455"/>
      <c r="AB8" s="455"/>
      <c r="AC8" s="455"/>
      <c r="AD8" s="455"/>
      <c r="AE8" s="455"/>
      <c r="AF8" s="455"/>
      <c r="AG8" s="455"/>
      <c r="AH8" s="455"/>
      <c r="AI8" s="455"/>
      <c r="AJ8" s="455"/>
      <c r="AK8" s="455"/>
      <c r="AL8" s="455"/>
      <c r="AM8" s="468">
        <f>'ภาพรวมกระจาย นน.ระดับรายวิชา'!AX7</f>
        <v>0.12</v>
      </c>
      <c r="AN8" s="467">
        <f>AM8*100/BX8</f>
        <v>16.44457782691499</v>
      </c>
      <c r="AO8" s="455"/>
      <c r="AP8" s="455"/>
      <c r="AQ8" s="455"/>
      <c r="AR8" s="455"/>
      <c r="AS8" s="455"/>
      <c r="AT8" s="455"/>
      <c r="AU8" s="455"/>
      <c r="AV8" s="455"/>
      <c r="AW8" s="455"/>
      <c r="AX8" s="455"/>
      <c r="AY8" s="455"/>
      <c r="AZ8" s="455"/>
      <c r="BA8" s="455"/>
      <c r="BB8" s="455"/>
      <c r="BC8" s="455"/>
      <c r="BD8" s="455"/>
      <c r="BE8" s="455"/>
      <c r="BF8" s="455"/>
      <c r="BG8" s="455"/>
      <c r="BH8" s="455"/>
      <c r="BI8" s="468">
        <f>'ภาพรวมกระจาย นน.ระดับรายวิชา'!BZ7</f>
        <v>0.11959595959595959</v>
      </c>
      <c r="BJ8" s="467">
        <f>BI8*100/BX8</f>
        <v>16.389208878002815</v>
      </c>
      <c r="BK8" s="455"/>
      <c r="BL8" s="455"/>
      <c r="BM8" s="455"/>
      <c r="BN8" s="455"/>
      <c r="BO8" s="455"/>
      <c r="BP8" s="455"/>
      <c r="BQ8" s="455"/>
      <c r="BR8" s="455"/>
      <c r="BS8" s="455"/>
      <c r="BT8" s="455"/>
      <c r="BU8" s="455"/>
      <c r="BV8" s="455"/>
      <c r="BW8" s="455"/>
      <c r="BX8" s="463">
        <f>C8+Q8+AM8+BI8</f>
        <v>0.72972381086971361</v>
      </c>
      <c r="BY8" s="466">
        <f>D8+R8+AN8+BJ8</f>
        <v>100.00000000000001</v>
      </c>
    </row>
    <row r="9" spans="1:77" ht="26.25" customHeight="1" x14ac:dyDescent="0.4">
      <c r="A9" s="23">
        <v>4</v>
      </c>
      <c r="B9" s="270" t="s">
        <v>5</v>
      </c>
      <c r="C9" s="463">
        <f>'ภาพรวมกระจาย นน.ระดับรายวิชา'!D8</f>
        <v>0.349874686716792</v>
      </c>
      <c r="D9" s="466">
        <f t="shared" si="0"/>
        <v>46.679721800364817</v>
      </c>
      <c r="E9" s="397"/>
      <c r="F9" s="397"/>
      <c r="G9" s="397"/>
      <c r="H9" s="397"/>
      <c r="I9" s="397"/>
      <c r="J9" s="455"/>
      <c r="K9" s="455"/>
      <c r="L9" s="455"/>
      <c r="M9" s="455"/>
      <c r="N9" s="455"/>
      <c r="O9" s="455"/>
      <c r="P9" s="455"/>
      <c r="Q9" s="468">
        <f>'ภาพรวมกระจาย นน.ระดับรายวิชา'!V8</f>
        <v>0.14025316455696202</v>
      </c>
      <c r="R9" s="467">
        <f>Q9*100/BX9</f>
        <v>18.712353170148781</v>
      </c>
      <c r="S9" s="455"/>
      <c r="T9" s="455"/>
      <c r="U9" s="455"/>
      <c r="V9" s="455"/>
      <c r="W9" s="455"/>
      <c r="X9" s="455"/>
      <c r="Y9" s="455"/>
      <c r="Z9" s="455"/>
      <c r="AA9" s="455"/>
      <c r="AB9" s="455"/>
      <c r="AC9" s="455"/>
      <c r="AD9" s="455"/>
      <c r="AE9" s="455"/>
      <c r="AF9" s="455"/>
      <c r="AG9" s="455"/>
      <c r="AH9" s="455"/>
      <c r="AI9" s="455"/>
      <c r="AJ9" s="455"/>
      <c r="AK9" s="455"/>
      <c r="AL9" s="455"/>
      <c r="AM9" s="468">
        <f>'ภาพรวมกระจาย นน.ระดับรายวิชา'!AX8</f>
        <v>0.08</v>
      </c>
      <c r="AN9" s="467">
        <f>AM9*100/BX9</f>
        <v>10.673472205355621</v>
      </c>
      <c r="AO9" s="455"/>
      <c r="AP9" s="455"/>
      <c r="AQ9" s="455"/>
      <c r="AR9" s="455"/>
      <c r="AS9" s="455"/>
      <c r="AT9" s="455"/>
      <c r="AU9" s="455"/>
      <c r="AV9" s="455"/>
      <c r="AW9" s="455"/>
      <c r="AX9" s="455"/>
      <c r="AY9" s="455"/>
      <c r="AZ9" s="455"/>
      <c r="BA9" s="455"/>
      <c r="BB9" s="455"/>
      <c r="BC9" s="455"/>
      <c r="BD9" s="455"/>
      <c r="BE9" s="455"/>
      <c r="BF9" s="455"/>
      <c r="BG9" s="455"/>
      <c r="BH9" s="455"/>
      <c r="BI9" s="468">
        <f>'ภาพรวมกระจาย นน.ระดับรายวิชา'!BZ8</f>
        <v>0.17939393939393938</v>
      </c>
      <c r="BJ9" s="467">
        <f>BI9*100/BX9</f>
        <v>23.934452824130783</v>
      </c>
      <c r="BK9" s="455"/>
      <c r="BL9" s="455"/>
      <c r="BM9" s="455"/>
      <c r="BN9" s="455"/>
      <c r="BO9" s="455"/>
      <c r="BP9" s="455"/>
      <c r="BQ9" s="455"/>
      <c r="BR9" s="455"/>
      <c r="BS9" s="455"/>
      <c r="BT9" s="455"/>
      <c r="BU9" s="455"/>
      <c r="BV9" s="455"/>
      <c r="BW9" s="455"/>
      <c r="BX9" s="463">
        <f>C9+Q9+AM9+BI9</f>
        <v>0.74952179066769342</v>
      </c>
      <c r="BY9" s="466">
        <f>D9+R9+AN9+BJ9</f>
        <v>100</v>
      </c>
    </row>
    <row r="10" spans="1:77" x14ac:dyDescent="0.4">
      <c r="A10" s="23">
        <v>5</v>
      </c>
      <c r="B10" s="270" t="s">
        <v>6</v>
      </c>
      <c r="C10" s="463">
        <f>'ภาพรวมกระจาย นน.ระดับรายวิชา'!D9</f>
        <v>0.349874686716792</v>
      </c>
      <c r="D10" s="466">
        <f t="shared" si="0"/>
        <v>47.235043333243731</v>
      </c>
      <c r="E10" s="397"/>
      <c r="F10" s="397"/>
      <c r="G10" s="397"/>
      <c r="H10" s="397"/>
      <c r="I10" s="397"/>
      <c r="J10" s="455"/>
      <c r="K10" s="455"/>
      <c r="L10" s="455"/>
      <c r="M10" s="455"/>
      <c r="N10" s="455"/>
      <c r="O10" s="455"/>
      <c r="P10" s="455"/>
      <c r="Q10" s="455"/>
      <c r="R10" s="455"/>
      <c r="S10" s="455"/>
      <c r="T10" s="455"/>
      <c r="U10" s="455"/>
      <c r="V10" s="455"/>
      <c r="W10" s="455"/>
      <c r="X10" s="468">
        <f>'ภาพรวมกระจาย นน.ระดับรายวิชา'!AE9</f>
        <v>0.14015037593984964</v>
      </c>
      <c r="Y10" s="467">
        <f>X10*100/BX10</f>
        <v>18.921086126038606</v>
      </c>
      <c r="Z10" s="455"/>
      <c r="AA10" s="455"/>
      <c r="AB10" s="455"/>
      <c r="AC10" s="455"/>
      <c r="AD10" s="455"/>
      <c r="AE10" s="455"/>
      <c r="AF10" s="455"/>
      <c r="AG10" s="455"/>
      <c r="AH10" s="455"/>
      <c r="AI10" s="455"/>
      <c r="AJ10" s="455"/>
      <c r="AK10" s="455"/>
      <c r="AL10" s="455"/>
      <c r="AM10" s="455"/>
      <c r="AN10" s="455"/>
      <c r="AO10" s="455"/>
      <c r="AP10" s="455"/>
      <c r="AQ10" s="455"/>
      <c r="AR10" s="455"/>
      <c r="AS10" s="455"/>
      <c r="AT10" s="455"/>
      <c r="AU10" s="455"/>
      <c r="AV10" s="455"/>
      <c r="AW10" s="455"/>
      <c r="AX10" s="455"/>
      <c r="AY10" s="455"/>
      <c r="AZ10" s="455"/>
      <c r="BA10" s="468">
        <f>'ภาพรวมกระจาย นน.ระดับรายวิชา'!BP9</f>
        <v>6.9999999999999993E-2</v>
      </c>
      <c r="BB10" s="467">
        <f>BA10*100/BX10</f>
        <v>9.4503922657413817</v>
      </c>
      <c r="BC10" s="455"/>
      <c r="BD10" s="455"/>
      <c r="BE10" s="455"/>
      <c r="BF10" s="455"/>
      <c r="BG10" s="455"/>
      <c r="BH10" s="455"/>
      <c r="BI10" s="455"/>
      <c r="BJ10" s="455"/>
      <c r="BK10" s="455"/>
      <c r="BL10" s="455"/>
      <c r="BM10" s="455"/>
      <c r="BN10" s="455"/>
      <c r="BO10" s="455"/>
      <c r="BP10" s="468">
        <f>'ภาพรวมกระจาย นน.ระดับรายวิชา'!CI9</f>
        <v>0.15068493150684931</v>
      </c>
      <c r="BQ10" s="467">
        <f>BP10*100/BX10</f>
        <v>20.343310161087128</v>
      </c>
      <c r="BR10" s="455"/>
      <c r="BS10" s="455"/>
      <c r="BT10" s="455"/>
      <c r="BU10" s="455"/>
      <c r="BV10" s="468">
        <f>'ภาพรวมกระจาย นน.ระดับรายวิชา'!CQ9</f>
        <v>3.0000000000000002E-2</v>
      </c>
      <c r="BW10" s="467">
        <f>BV10*100/BX10</f>
        <v>4.050168113889165</v>
      </c>
      <c r="BX10" s="463">
        <f>C10+X10+BA10+BP10+BV10</f>
        <v>0.74070999416349093</v>
      </c>
      <c r="BY10" s="466">
        <f>D10+Y10+BB10+BQ10+BW10</f>
        <v>100.00000000000003</v>
      </c>
    </row>
    <row r="11" spans="1:77" ht="26.25" customHeight="1" x14ac:dyDescent="0.4">
      <c r="A11" s="23">
        <v>6</v>
      </c>
      <c r="B11" s="270" t="s">
        <v>7</v>
      </c>
      <c r="C11" s="463">
        <f>'ภาพรวมกระจาย นน.ระดับรายวิชา'!D10</f>
        <v>0.349874686716792</v>
      </c>
      <c r="D11" s="466">
        <f t="shared" si="0"/>
        <v>71.421262662437329</v>
      </c>
      <c r="E11" s="397"/>
      <c r="F11" s="397"/>
      <c r="G11" s="397"/>
      <c r="H11" s="397"/>
      <c r="I11" s="397"/>
      <c r="J11" s="455"/>
      <c r="K11" s="455"/>
      <c r="L11" s="455"/>
      <c r="M11" s="455"/>
      <c r="N11" s="455"/>
      <c r="O11" s="455"/>
      <c r="P11" s="455"/>
      <c r="Q11" s="455"/>
      <c r="R11" s="455"/>
      <c r="S11" s="455"/>
      <c r="T11" s="455"/>
      <c r="U11" s="455"/>
      <c r="V11" s="455"/>
      <c r="W11" s="455"/>
      <c r="X11" s="455"/>
      <c r="Y11" s="455"/>
      <c r="Z11" s="455"/>
      <c r="AA11" s="455"/>
      <c r="AB11" s="455"/>
      <c r="AC11" s="455"/>
      <c r="AD11" s="455"/>
      <c r="AE11" s="455"/>
      <c r="AF11" s="455"/>
      <c r="AG11" s="455"/>
      <c r="AH11" s="455"/>
      <c r="AI11" s="455"/>
      <c r="AJ11" s="455"/>
      <c r="AK11" s="455"/>
      <c r="AL11" s="455"/>
      <c r="AM11" s="455"/>
      <c r="AN11" s="455"/>
      <c r="AO11" s="455"/>
      <c r="AP11" s="455"/>
      <c r="AQ11" s="455"/>
      <c r="AR11" s="455"/>
      <c r="AS11" s="455"/>
      <c r="AT11" s="455"/>
      <c r="AU11" s="455"/>
      <c r="AV11" s="455"/>
      <c r="AW11" s="455"/>
      <c r="AX11" s="455"/>
      <c r="AY11" s="455"/>
      <c r="AZ11" s="455"/>
      <c r="BA11" s="468">
        <f>'ภาพรวมกระจาย นน.ระดับรายวิชา'!BP10</f>
        <v>0.13999999999999999</v>
      </c>
      <c r="BB11" s="467">
        <f t="shared" ref="BB11:BB15" si="1">BA11*100/BX11</f>
        <v>28.578737337562668</v>
      </c>
      <c r="BC11" s="455"/>
      <c r="BD11" s="455"/>
      <c r="BE11" s="455"/>
      <c r="BF11" s="455"/>
      <c r="BG11" s="455"/>
      <c r="BH11" s="455"/>
      <c r="BI11" s="455"/>
      <c r="BJ11" s="455"/>
      <c r="BK11" s="455"/>
      <c r="BL11" s="455"/>
      <c r="BM11" s="455"/>
      <c r="BN11" s="455"/>
      <c r="BO11" s="455"/>
      <c r="BP11" s="455"/>
      <c r="BQ11" s="455"/>
      <c r="BR11" s="455"/>
      <c r="BS11" s="455"/>
      <c r="BT11" s="455"/>
      <c r="BU11" s="455"/>
      <c r="BV11" s="455"/>
      <c r="BW11" s="455"/>
      <c r="BX11" s="463">
        <f>C11+BA11</f>
        <v>0.48987468671679202</v>
      </c>
      <c r="BY11" s="466">
        <f>D11+BB11</f>
        <v>100</v>
      </c>
    </row>
    <row r="12" spans="1:77" x14ac:dyDescent="0.4">
      <c r="A12" s="23">
        <v>7</v>
      </c>
      <c r="B12" s="270" t="s">
        <v>8</v>
      </c>
      <c r="C12" s="463">
        <f>'ภาพรวมกระจาย นน.ระดับรายวิชา'!D11</f>
        <v>0.349874686716792</v>
      </c>
      <c r="D12" s="466">
        <f t="shared" si="0"/>
        <v>61.339368476808438</v>
      </c>
      <c r="E12" s="397"/>
      <c r="F12" s="397"/>
      <c r="G12" s="397"/>
      <c r="H12" s="397"/>
      <c r="I12" s="397"/>
      <c r="J12" s="455"/>
      <c r="K12" s="455"/>
      <c r="L12" s="455"/>
      <c r="M12" s="455"/>
      <c r="N12" s="455"/>
      <c r="O12" s="455"/>
      <c r="P12" s="455"/>
      <c r="Q12" s="455"/>
      <c r="R12" s="455"/>
      <c r="S12" s="455"/>
      <c r="T12" s="455"/>
      <c r="U12" s="455"/>
      <c r="V12" s="455"/>
      <c r="W12" s="455"/>
      <c r="X12" s="468">
        <f>'ภาพรวมกระจาย นน.ระดับรายวิชา'!AE11</f>
        <v>3.5037593984962409E-2</v>
      </c>
      <c r="Y12" s="467">
        <f>X12*100/BX12</f>
        <v>6.1427247228207875</v>
      </c>
      <c r="Z12" s="455"/>
      <c r="AA12" s="455"/>
      <c r="AB12" s="455"/>
      <c r="AC12" s="455"/>
      <c r="AD12" s="455"/>
      <c r="AE12" s="455"/>
      <c r="AF12" s="455"/>
      <c r="AG12" s="455"/>
      <c r="AH12" s="455"/>
      <c r="AI12" s="455"/>
      <c r="AJ12" s="455"/>
      <c r="AK12" s="455"/>
      <c r="AL12" s="455"/>
      <c r="AM12" s="455"/>
      <c r="AN12" s="455"/>
      <c r="AO12" s="455"/>
      <c r="AP12" s="455"/>
      <c r="AQ12" s="455"/>
      <c r="AR12" s="455"/>
      <c r="AS12" s="455"/>
      <c r="AT12" s="455"/>
      <c r="AU12" s="455"/>
      <c r="AV12" s="455"/>
      <c r="AW12" s="455"/>
      <c r="AX12" s="455"/>
      <c r="AY12" s="455"/>
      <c r="AZ12" s="455"/>
      <c r="BA12" s="468">
        <f>'ภาพรวมกระจาย นน.ระดับรายวิชา'!BP11</f>
        <v>6.9999999999999993E-2</v>
      </c>
      <c r="BB12" s="467">
        <f t="shared" si="1"/>
        <v>12.272267632931657</v>
      </c>
      <c r="BC12" s="455"/>
      <c r="BD12" s="455"/>
      <c r="BE12" s="455"/>
      <c r="BF12" s="455"/>
      <c r="BG12" s="455"/>
      <c r="BH12" s="455"/>
      <c r="BI12" s="455"/>
      <c r="BJ12" s="455"/>
      <c r="BK12" s="455"/>
      <c r="BL12" s="455"/>
      <c r="BM12" s="455"/>
      <c r="BN12" s="455"/>
      <c r="BO12" s="455"/>
      <c r="BP12" s="468">
        <f>'ภาพรวมกระจาย นน.ระดับรายวิชา'!CI11</f>
        <v>0.10547945205479453</v>
      </c>
      <c r="BQ12" s="467">
        <f>BP12*100/BX12</f>
        <v>18.492458077020306</v>
      </c>
      <c r="BR12" s="455"/>
      <c r="BS12" s="455"/>
      <c r="BT12" s="455">
        <f>'ภาพรวมกระจาย นน.ระดับรายวิชา'!CO11</f>
        <v>0.01</v>
      </c>
      <c r="BU12" s="467">
        <f>BT12*100/BX12</f>
        <v>1.7531810904188083</v>
      </c>
      <c r="BV12" s="455"/>
      <c r="BW12" s="455"/>
      <c r="BX12" s="463">
        <f>C12+BA12+BP12+BT12+X12</f>
        <v>0.57039173275654897</v>
      </c>
      <c r="BY12" s="466">
        <f>D12+Y12+BB12+BQ12+BU12</f>
        <v>99.999999999999986</v>
      </c>
    </row>
    <row r="13" spans="1:77" ht="26.25" customHeight="1" x14ac:dyDescent="0.4">
      <c r="A13" s="23">
        <v>8</v>
      </c>
      <c r="B13" s="270" t="s">
        <v>9</v>
      </c>
      <c r="C13" s="463">
        <f>'ภาพรวมกระจาย นน.ระดับรายวิชา'!D12</f>
        <v>0.349874686716792</v>
      </c>
      <c r="D13" s="466">
        <f t="shared" si="0"/>
        <v>83.328359099862709</v>
      </c>
      <c r="E13" s="397"/>
      <c r="F13" s="397"/>
      <c r="G13" s="397"/>
      <c r="H13" s="397"/>
      <c r="I13" s="397"/>
      <c r="J13" s="455"/>
      <c r="K13" s="455"/>
      <c r="L13" s="455"/>
      <c r="M13" s="455"/>
      <c r="N13" s="455"/>
      <c r="O13" s="455"/>
      <c r="P13" s="455"/>
      <c r="Q13" s="455"/>
      <c r="R13" s="455"/>
      <c r="S13" s="455"/>
      <c r="T13" s="455"/>
      <c r="U13" s="455"/>
      <c r="V13" s="455"/>
      <c r="W13" s="455"/>
      <c r="X13" s="455"/>
      <c r="Y13" s="455"/>
      <c r="Z13" s="455"/>
      <c r="AA13" s="455"/>
      <c r="AB13" s="455"/>
      <c r="AC13" s="455"/>
      <c r="AD13" s="455"/>
      <c r="AE13" s="455"/>
      <c r="AF13" s="455"/>
      <c r="AG13" s="455"/>
      <c r="AH13" s="455"/>
      <c r="AI13" s="455"/>
      <c r="AJ13" s="455"/>
      <c r="AK13" s="455"/>
      <c r="AL13" s="455"/>
      <c r="AM13" s="455"/>
      <c r="AN13" s="455"/>
      <c r="AO13" s="455"/>
      <c r="AP13" s="455"/>
      <c r="AQ13" s="455"/>
      <c r="AR13" s="455"/>
      <c r="AS13" s="455"/>
      <c r="AT13" s="455"/>
      <c r="AU13" s="455"/>
      <c r="AV13" s="455"/>
      <c r="AW13" s="455"/>
      <c r="AX13" s="455"/>
      <c r="AY13" s="455"/>
      <c r="AZ13" s="455"/>
      <c r="BA13" s="468">
        <f>'ภาพรวมกระจาย นน.ระดับรายวิชา'!BP12</f>
        <v>6.9999999999999993E-2</v>
      </c>
      <c r="BB13" s="467">
        <f t="shared" si="1"/>
        <v>16.671640900137284</v>
      </c>
      <c r="BC13" s="455"/>
      <c r="BD13" s="455"/>
      <c r="BE13" s="455"/>
      <c r="BF13" s="455"/>
      <c r="BG13" s="455"/>
      <c r="BH13" s="455"/>
      <c r="BI13" s="455"/>
      <c r="BJ13" s="455"/>
      <c r="BK13" s="455"/>
      <c r="BL13" s="455"/>
      <c r="BM13" s="455"/>
      <c r="BN13" s="455"/>
      <c r="BO13" s="455"/>
      <c r="BP13" s="455"/>
      <c r="BQ13" s="455"/>
      <c r="BR13" s="455"/>
      <c r="BS13" s="455"/>
      <c r="BT13" s="455"/>
      <c r="BU13" s="455"/>
      <c r="BV13" s="455"/>
      <c r="BW13" s="455"/>
      <c r="BX13" s="463">
        <f>C13+BA13</f>
        <v>0.41987468671679201</v>
      </c>
      <c r="BY13" s="466">
        <f>D13+BB13</f>
        <v>100</v>
      </c>
    </row>
    <row r="14" spans="1:77" ht="26.25" customHeight="1" x14ac:dyDescent="0.4">
      <c r="A14" s="23">
        <v>9</v>
      </c>
      <c r="B14" s="270" t="s">
        <v>10</v>
      </c>
      <c r="C14" s="463">
        <f>'ภาพรวมกระจาย นน.ระดับรายวิชา'!D13</f>
        <v>0.69974937343358401</v>
      </c>
      <c r="D14" s="466">
        <f t="shared" si="0"/>
        <v>83.315800229132819</v>
      </c>
      <c r="E14" s="397"/>
      <c r="F14" s="397"/>
      <c r="G14" s="397"/>
      <c r="H14" s="397"/>
      <c r="I14" s="397"/>
      <c r="J14" s="455"/>
      <c r="K14" s="455"/>
      <c r="L14" s="455"/>
      <c r="M14" s="455"/>
      <c r="N14" s="455"/>
      <c r="O14" s="455"/>
      <c r="P14" s="455"/>
      <c r="Q14" s="468">
        <f>'ภาพรวมกระจาย นน.ระดับรายวิชา'!V13</f>
        <v>7.0126582278481009E-2</v>
      </c>
      <c r="R14" s="467">
        <f>Q14*100/BX14</f>
        <v>8.3496356576878288</v>
      </c>
      <c r="S14" s="455"/>
      <c r="T14" s="455"/>
      <c r="U14" s="455"/>
      <c r="V14" s="455"/>
      <c r="W14" s="455"/>
      <c r="X14" s="455"/>
      <c r="Y14" s="455"/>
      <c r="Z14" s="455"/>
      <c r="AA14" s="455"/>
      <c r="AB14" s="455"/>
      <c r="AC14" s="455"/>
      <c r="AD14" s="455"/>
      <c r="AE14" s="455"/>
      <c r="AF14" s="455"/>
      <c r="AG14" s="455"/>
      <c r="AH14" s="455"/>
      <c r="AI14" s="455"/>
      <c r="AJ14" s="455"/>
      <c r="AK14" s="455"/>
      <c r="AL14" s="455"/>
      <c r="AM14" s="455"/>
      <c r="AN14" s="455"/>
      <c r="AO14" s="455"/>
      <c r="AP14" s="455"/>
      <c r="AQ14" s="455"/>
      <c r="AR14" s="455"/>
      <c r="AS14" s="455"/>
      <c r="AT14" s="455"/>
      <c r="AU14" s="455"/>
      <c r="AV14" s="455"/>
      <c r="AW14" s="455"/>
      <c r="AX14" s="455"/>
      <c r="AY14" s="455"/>
      <c r="AZ14" s="455"/>
      <c r="BA14" s="468">
        <f>'ภาพรวมกระจาย นน.ระดับรายวิชา'!BP13</f>
        <v>6.9999999999999993E-2</v>
      </c>
      <c r="BB14" s="467">
        <f t="shared" si="1"/>
        <v>8.3345641131793666</v>
      </c>
      <c r="BC14" s="455"/>
      <c r="BD14" s="455"/>
      <c r="BE14" s="455"/>
      <c r="BF14" s="455"/>
      <c r="BG14" s="455"/>
      <c r="BH14" s="455"/>
      <c r="BI14" s="455"/>
      <c r="BJ14" s="455"/>
      <c r="BK14" s="455"/>
      <c r="BL14" s="455"/>
      <c r="BM14" s="455"/>
      <c r="BN14" s="455"/>
      <c r="BO14" s="455"/>
      <c r="BP14" s="455"/>
      <c r="BQ14" s="455"/>
      <c r="BR14" s="455"/>
      <c r="BS14" s="455"/>
      <c r="BT14" s="455"/>
      <c r="BU14" s="455"/>
      <c r="BV14" s="455"/>
      <c r="BW14" s="455"/>
      <c r="BX14" s="463">
        <f>C14+Q14+BA14</f>
        <v>0.83987595571206497</v>
      </c>
      <c r="BY14" s="466">
        <f>D14+R14+BB14</f>
        <v>100.00000000000001</v>
      </c>
    </row>
    <row r="15" spans="1:77" ht="26.25" customHeight="1" x14ac:dyDescent="0.4">
      <c r="A15" s="23">
        <v>10</v>
      </c>
      <c r="B15" s="270" t="s">
        <v>11</v>
      </c>
      <c r="C15" s="463">
        <f>'ภาพรวมกระจาย นน.ระดับรายวิชา'!D14</f>
        <v>0.349874686716792</v>
      </c>
      <c r="D15" s="466">
        <f t="shared" si="0"/>
        <v>83.328359099862709</v>
      </c>
      <c r="E15" s="397"/>
      <c r="F15" s="397"/>
      <c r="G15" s="397"/>
      <c r="H15" s="397"/>
      <c r="I15" s="397"/>
      <c r="J15" s="455"/>
      <c r="K15" s="455"/>
      <c r="L15" s="455"/>
      <c r="M15" s="455"/>
      <c r="N15" s="455"/>
      <c r="O15" s="455"/>
      <c r="P15" s="455"/>
      <c r="Q15" s="455"/>
      <c r="R15" s="455"/>
      <c r="S15" s="455"/>
      <c r="T15" s="455"/>
      <c r="U15" s="455"/>
      <c r="V15" s="455"/>
      <c r="W15" s="455"/>
      <c r="X15" s="455"/>
      <c r="Y15" s="455"/>
      <c r="Z15" s="455"/>
      <c r="AA15" s="455"/>
      <c r="AB15" s="455"/>
      <c r="AC15" s="455"/>
      <c r="AD15" s="455"/>
      <c r="AE15" s="455"/>
      <c r="AF15" s="455"/>
      <c r="AG15" s="455"/>
      <c r="AH15" s="455"/>
      <c r="AI15" s="455"/>
      <c r="AJ15" s="455"/>
      <c r="AK15" s="455"/>
      <c r="AL15" s="455"/>
      <c r="AM15" s="455"/>
      <c r="AN15" s="455"/>
      <c r="AO15" s="455"/>
      <c r="AP15" s="455"/>
      <c r="AQ15" s="455"/>
      <c r="AR15" s="455"/>
      <c r="AS15" s="455"/>
      <c r="AT15" s="455"/>
      <c r="AU15" s="455"/>
      <c r="AV15" s="455"/>
      <c r="AW15" s="455"/>
      <c r="AX15" s="455"/>
      <c r="AY15" s="455"/>
      <c r="AZ15" s="455"/>
      <c r="BA15" s="468">
        <f>'ภาพรวมกระจาย นน.ระดับรายวิชา'!BP14</f>
        <v>6.9999999999999993E-2</v>
      </c>
      <c r="BB15" s="467">
        <f t="shared" si="1"/>
        <v>16.671640900137284</v>
      </c>
      <c r="BC15" s="455"/>
      <c r="BD15" s="455"/>
      <c r="BE15" s="455"/>
      <c r="BF15" s="455"/>
      <c r="BG15" s="455"/>
      <c r="BH15" s="455"/>
      <c r="BI15" s="455"/>
      <c r="BJ15" s="455"/>
      <c r="BK15" s="455"/>
      <c r="BL15" s="455"/>
      <c r="BM15" s="455"/>
      <c r="BN15" s="455"/>
      <c r="BO15" s="455"/>
      <c r="BP15" s="455"/>
      <c r="BQ15" s="455"/>
      <c r="BR15" s="455"/>
      <c r="BS15" s="455"/>
      <c r="BT15" s="455"/>
      <c r="BU15" s="455"/>
      <c r="BV15" s="455"/>
      <c r="BW15" s="455"/>
      <c r="BX15" s="463">
        <f>C15+BA15</f>
        <v>0.41987468671679201</v>
      </c>
      <c r="BY15" s="466">
        <f>D15+BB15</f>
        <v>100</v>
      </c>
    </row>
    <row r="16" spans="1:77" ht="26.25" customHeight="1" x14ac:dyDescent="0.4">
      <c r="A16" s="23">
        <v>11</v>
      </c>
      <c r="B16" s="270" t="s">
        <v>29</v>
      </c>
      <c r="C16" s="463">
        <f>'ภาพรวมกระจาย นน.ระดับรายวิชา'!D15</f>
        <v>0.69974937343358401</v>
      </c>
      <c r="D16" s="466">
        <f t="shared" si="0"/>
        <v>75.281644338842568</v>
      </c>
      <c r="E16" s="397"/>
      <c r="F16" s="397"/>
      <c r="G16" s="397"/>
      <c r="H16" s="397"/>
      <c r="I16" s="397"/>
      <c r="J16" s="455"/>
      <c r="K16" s="455"/>
      <c r="L16" s="455"/>
      <c r="M16" s="455"/>
      <c r="N16" s="455"/>
      <c r="O16" s="455"/>
      <c r="P16" s="455"/>
      <c r="Q16" s="455"/>
      <c r="R16" s="455"/>
      <c r="S16" s="455"/>
      <c r="T16" s="455"/>
      <c r="U16" s="455"/>
      <c r="V16" s="455"/>
      <c r="W16" s="455"/>
      <c r="X16" s="468">
        <f>'ภาพรวมกระจาย นน.ระดับรายวิชา'!AE15</f>
        <v>0.10511278195488723</v>
      </c>
      <c r="Y16" s="467">
        <f>X16*100/BX16</f>
        <v>11.308424654624131</v>
      </c>
      <c r="Z16" s="455"/>
      <c r="AA16" s="455"/>
      <c r="AB16" s="455"/>
      <c r="AC16" s="455"/>
      <c r="AD16" s="455"/>
      <c r="AE16" s="455"/>
      <c r="AF16" s="455"/>
      <c r="AG16" s="455"/>
      <c r="AH16" s="455"/>
      <c r="AI16" s="455"/>
      <c r="AJ16" s="455"/>
      <c r="AK16" s="455"/>
      <c r="AL16" s="455"/>
      <c r="AM16" s="455"/>
      <c r="AN16" s="455"/>
      <c r="AO16" s="455"/>
      <c r="AP16" s="455"/>
      <c r="AQ16" s="455"/>
      <c r="AR16" s="455"/>
      <c r="AS16" s="455"/>
      <c r="AT16" s="455"/>
      <c r="AU16" s="455"/>
      <c r="AV16" s="455"/>
      <c r="AW16" s="455"/>
      <c r="AX16" s="455"/>
      <c r="AY16" s="455"/>
      <c r="AZ16" s="455"/>
      <c r="BA16" s="455"/>
      <c r="BB16" s="455"/>
      <c r="BC16" s="455"/>
      <c r="BD16" s="455"/>
      <c r="BE16" s="455"/>
      <c r="BF16" s="455"/>
      <c r="BG16" s="455"/>
      <c r="BH16" s="455"/>
      <c r="BI16" s="468">
        <f>'ภาพรวมกระจาย นน.ระดับรายวิชา'!BZ15</f>
        <v>0.10464646464646464</v>
      </c>
      <c r="BJ16" s="467">
        <f>BI16*100/BX16</f>
        <v>11.25825650143314</v>
      </c>
      <c r="BK16" s="455"/>
      <c r="BL16" s="455"/>
      <c r="BM16" s="455">
        <f>'ภาพรวมกระจาย นน.ระดับรายวิชา'!CF15</f>
        <v>0.02</v>
      </c>
      <c r="BN16" s="467">
        <f>BM16*100/BX16</f>
        <v>2.1516745051001562</v>
      </c>
      <c r="BO16" s="455"/>
      <c r="BP16" s="455"/>
      <c r="BQ16" s="455"/>
      <c r="BR16" s="455"/>
      <c r="BS16" s="455"/>
      <c r="BT16" s="455"/>
      <c r="BU16" s="455"/>
      <c r="BV16" s="455"/>
      <c r="BW16" s="455"/>
      <c r="BX16" s="463">
        <f>C16+X16+BI16+BM16</f>
        <v>0.92950862003493595</v>
      </c>
      <c r="BY16" s="466">
        <f>D16+Y16+BJ16+BN16</f>
        <v>100</v>
      </c>
    </row>
    <row r="17" spans="1:77" x14ac:dyDescent="0.4">
      <c r="A17" s="595" t="s">
        <v>30</v>
      </c>
      <c r="B17" s="595"/>
      <c r="C17" s="460"/>
      <c r="D17" s="460"/>
      <c r="E17" s="460"/>
      <c r="F17" s="460"/>
      <c r="G17" s="460"/>
      <c r="H17" s="460"/>
      <c r="I17" s="460"/>
      <c r="J17" s="461"/>
      <c r="K17" s="461"/>
      <c r="L17" s="461"/>
      <c r="M17" s="461"/>
      <c r="N17" s="461"/>
      <c r="O17" s="461"/>
      <c r="P17" s="461"/>
      <c r="Q17" s="461"/>
      <c r="R17" s="461"/>
      <c r="S17" s="461"/>
      <c r="T17" s="461"/>
      <c r="U17" s="461"/>
      <c r="V17" s="461"/>
      <c r="W17" s="461"/>
      <c r="X17" s="461"/>
      <c r="Y17" s="461"/>
      <c r="Z17" s="461"/>
      <c r="AA17" s="461"/>
      <c r="AB17" s="461"/>
      <c r="AC17" s="461"/>
      <c r="AD17" s="461"/>
      <c r="AE17" s="461"/>
      <c r="AF17" s="461"/>
      <c r="AG17" s="461"/>
      <c r="AH17" s="461"/>
      <c r="AI17" s="461"/>
      <c r="AJ17" s="461"/>
      <c r="AK17" s="461"/>
      <c r="AL17" s="461"/>
      <c r="AM17" s="461"/>
      <c r="AN17" s="461"/>
      <c r="AO17" s="461"/>
      <c r="AP17" s="461"/>
      <c r="AQ17" s="461"/>
      <c r="AR17" s="461"/>
      <c r="AS17" s="461"/>
      <c r="AT17" s="461"/>
      <c r="AU17" s="461"/>
      <c r="AV17" s="461"/>
      <c r="AW17" s="461"/>
      <c r="AX17" s="461"/>
      <c r="AY17" s="461"/>
      <c r="AZ17" s="461"/>
      <c r="BA17" s="461"/>
      <c r="BB17" s="461"/>
      <c r="BC17" s="461"/>
      <c r="BD17" s="461"/>
      <c r="BE17" s="461"/>
      <c r="BF17" s="461"/>
      <c r="BG17" s="461"/>
      <c r="BH17" s="461"/>
      <c r="BI17" s="461"/>
      <c r="BJ17" s="461"/>
      <c r="BK17" s="461"/>
      <c r="BL17" s="461"/>
      <c r="BM17" s="461"/>
      <c r="BN17" s="461"/>
      <c r="BO17" s="461"/>
      <c r="BP17" s="461"/>
      <c r="BQ17" s="461"/>
      <c r="BR17" s="461"/>
      <c r="BS17" s="461"/>
      <c r="BT17" s="461"/>
      <c r="BU17" s="461"/>
      <c r="BV17" s="461"/>
      <c r="BW17" s="461"/>
      <c r="BX17" s="463"/>
      <c r="BY17" s="466"/>
    </row>
    <row r="18" spans="1:77" ht="26.25" customHeight="1" x14ac:dyDescent="0.4">
      <c r="A18" s="23">
        <v>1</v>
      </c>
      <c r="B18" s="270" t="s">
        <v>19</v>
      </c>
      <c r="C18" s="463">
        <f>'ภาพรวมกระจาย นน.ระดับรายวิชา'!D17</f>
        <v>0.349874686716792</v>
      </c>
      <c r="D18" s="466">
        <f t="shared" si="0"/>
        <v>42.175342420605396</v>
      </c>
      <c r="E18" s="397"/>
      <c r="F18" s="397"/>
      <c r="G18" s="397"/>
      <c r="H18" s="397"/>
      <c r="I18" s="397"/>
      <c r="J18" s="455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  <c r="X18" s="455"/>
      <c r="Y18" s="455"/>
      <c r="Z18" s="455"/>
      <c r="AA18" s="455"/>
      <c r="AB18" s="455"/>
      <c r="AC18" s="455"/>
      <c r="AD18" s="455"/>
      <c r="AE18" s="455"/>
      <c r="AF18" s="455"/>
      <c r="AG18" s="455"/>
      <c r="AH18" s="455"/>
      <c r="AI18" s="455"/>
      <c r="AJ18" s="455"/>
      <c r="AK18" s="455"/>
      <c r="AL18" s="455"/>
      <c r="AM18" s="455"/>
      <c r="AN18" s="455"/>
      <c r="AO18" s="455"/>
      <c r="AP18" s="455"/>
      <c r="AQ18" s="455"/>
      <c r="AR18" s="455"/>
      <c r="AS18" s="455"/>
      <c r="AT18" s="468">
        <f>'ภาพรวมกระจาย นน.ระดับรายวิชา'!BG17</f>
        <v>0.24000000000000002</v>
      </c>
      <c r="AU18" s="467">
        <f>AT18*100/BX18</f>
        <v>28.930593052988343</v>
      </c>
      <c r="AV18" s="455"/>
      <c r="AW18" s="455"/>
      <c r="AX18" s="468">
        <f>'ภาพรวมกระจาย นน.ระดับรายวิชา'!BM17</f>
        <v>0.08</v>
      </c>
      <c r="AY18" s="467">
        <f t="shared" ref="AY18:AY19" si="2">AX18*100/BX18</f>
        <v>9.6435310176627791</v>
      </c>
      <c r="AZ18" s="455"/>
      <c r="BA18" s="468">
        <f>'ภาพรวมกระจาย นน.ระดับรายวิชา'!BP17</f>
        <v>6.9999999999999993E-2</v>
      </c>
      <c r="BB18" s="467">
        <f>BA18*100/BX18</f>
        <v>8.4380896404549315</v>
      </c>
      <c r="BC18" s="455"/>
      <c r="BD18" s="455"/>
      <c r="BE18" s="455"/>
      <c r="BF18" s="455"/>
      <c r="BG18" s="455"/>
      <c r="BH18" s="455"/>
      <c r="BI18" s="468">
        <f>'ภาพรวมกระจาย นน.ระดับรายวิชา'!BZ17</f>
        <v>8.9696969696969692E-2</v>
      </c>
      <c r="BJ18" s="467">
        <f t="shared" ref="BJ18:BJ19" si="3">BI18*100/BX18</f>
        <v>10.81244386828857</v>
      </c>
      <c r="BK18" s="455"/>
      <c r="BL18" s="455"/>
      <c r="BM18" s="455"/>
      <c r="BN18" s="455"/>
      <c r="BO18" s="455"/>
      <c r="BP18" s="455"/>
      <c r="BQ18" s="455"/>
      <c r="BR18" s="455"/>
      <c r="BS18" s="455"/>
      <c r="BT18" s="455"/>
      <c r="BU18" s="455"/>
      <c r="BV18" s="455"/>
      <c r="BW18" s="455"/>
      <c r="BX18" s="463">
        <f>C18+AT18+AX18+BA18+BI18</f>
        <v>0.82957165641376163</v>
      </c>
      <c r="BY18" s="466">
        <f>D18+AU18+AY18+BB18+BJ18</f>
        <v>100.00000000000003</v>
      </c>
    </row>
    <row r="19" spans="1:77" ht="26.25" customHeight="1" x14ac:dyDescent="0.4">
      <c r="A19" s="23">
        <v>2</v>
      </c>
      <c r="B19" s="270" t="s">
        <v>31</v>
      </c>
      <c r="C19" s="397"/>
      <c r="D19" s="397"/>
      <c r="E19" s="463">
        <f>'ภาพรวมกระจาย นน.ระดับรายวิชา'!G18</f>
        <v>0.7</v>
      </c>
      <c r="F19" s="466">
        <f>E19*100/BX19</f>
        <v>51.102426074773248</v>
      </c>
      <c r="G19" s="397"/>
      <c r="H19" s="397"/>
      <c r="I19" s="397"/>
      <c r="J19" s="455"/>
      <c r="K19" s="455"/>
      <c r="L19" s="455"/>
      <c r="M19" s="455"/>
      <c r="N19" s="455"/>
      <c r="O19" s="455"/>
      <c r="P19" s="455"/>
      <c r="Q19" s="455"/>
      <c r="R19" s="455"/>
      <c r="S19" s="455"/>
      <c r="T19" s="455"/>
      <c r="U19" s="455"/>
      <c r="V19" s="455"/>
      <c r="W19" s="455"/>
      <c r="X19" s="455"/>
      <c r="Y19" s="455"/>
      <c r="Z19" s="455"/>
      <c r="AA19" s="455"/>
      <c r="AB19" s="455"/>
      <c r="AC19" s="455"/>
      <c r="AD19" s="455"/>
      <c r="AE19" s="455"/>
      <c r="AF19" s="455"/>
      <c r="AG19" s="455"/>
      <c r="AH19" s="455"/>
      <c r="AI19" s="455"/>
      <c r="AJ19" s="455"/>
      <c r="AK19" s="455"/>
      <c r="AL19" s="455"/>
      <c r="AM19" s="455"/>
      <c r="AN19" s="455"/>
      <c r="AO19" s="455"/>
      <c r="AP19" s="455"/>
      <c r="AQ19" s="455"/>
      <c r="AR19" s="455"/>
      <c r="AS19" s="455"/>
      <c r="AT19" s="455"/>
      <c r="AU19" s="455"/>
      <c r="AV19" s="468">
        <f>'ภาพรวมกระจาย นน.ระดับรายวิชา'!BJ18</f>
        <v>0.32</v>
      </c>
      <c r="AW19" s="467">
        <f>AV19*100/BX19</f>
        <v>23.361109062753485</v>
      </c>
      <c r="AX19" s="468">
        <f>'ภาพรวมกระจาย นน.ระดับรายวิชา'!BM18</f>
        <v>0.08</v>
      </c>
      <c r="AY19" s="467">
        <f t="shared" si="2"/>
        <v>5.8402772656883712</v>
      </c>
      <c r="AZ19" s="455"/>
      <c r="BA19" s="455"/>
      <c r="BB19" s="455"/>
      <c r="BC19" s="468">
        <f>'ภาพรวมกระจาย นน.ระดับรายวิชา'!BS18</f>
        <v>0.21</v>
      </c>
      <c r="BD19" s="467">
        <f>BC19*100/BX19</f>
        <v>15.330727822431975</v>
      </c>
      <c r="BE19" s="455"/>
      <c r="BF19" s="455"/>
      <c r="BG19" s="455"/>
      <c r="BH19" s="455"/>
      <c r="BI19" s="468">
        <f>'ภาพรวมกระจาย นน.ระดับรายวิชา'!BZ18</f>
        <v>5.9797979797979794E-2</v>
      </c>
      <c r="BJ19" s="467">
        <f t="shared" si="3"/>
        <v>4.3654597743529235</v>
      </c>
      <c r="BK19" s="455"/>
      <c r="BL19" s="455"/>
      <c r="BM19" s="455"/>
      <c r="BN19" s="455"/>
      <c r="BO19" s="455"/>
      <c r="BP19" s="455"/>
      <c r="BQ19" s="455"/>
      <c r="BR19" s="455"/>
      <c r="BS19" s="455"/>
      <c r="BT19" s="455"/>
      <c r="BU19" s="455"/>
      <c r="BV19" s="455"/>
      <c r="BW19" s="455"/>
      <c r="BX19" s="463">
        <f>E19+AV19+AX19+BC19+BI19</f>
        <v>1.3697979797979798</v>
      </c>
      <c r="BY19" s="466">
        <f>F19+AW19+AY19+BD19+BJ19</f>
        <v>100</v>
      </c>
    </row>
    <row r="20" spans="1:77" ht="26.25" customHeight="1" x14ac:dyDescent="0.4">
      <c r="A20" s="23">
        <v>3</v>
      </c>
      <c r="B20" s="270" t="s">
        <v>32</v>
      </c>
      <c r="C20" s="463">
        <f>'ภาพรวมกระจาย นน.ระดับรายวิชา'!D19</f>
        <v>0.66476190476190478</v>
      </c>
      <c r="D20" s="466">
        <f t="shared" si="0"/>
        <v>86.308453237410077</v>
      </c>
      <c r="E20" s="397"/>
      <c r="F20" s="397"/>
      <c r="G20" s="463">
        <f>'ภาพรวมกระจาย นน.ระดับรายวิชา'!J19</f>
        <v>3.5454545454545461E-2</v>
      </c>
      <c r="H20" s="466">
        <f>G20*100/BX20</f>
        <v>4.6031924460431659</v>
      </c>
      <c r="I20" s="397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  <c r="AA20" s="455"/>
      <c r="AB20" s="455"/>
      <c r="AC20" s="455"/>
      <c r="AD20" s="455"/>
      <c r="AE20" s="455"/>
      <c r="AF20" s="455"/>
      <c r="AG20" s="455"/>
      <c r="AH20" s="455"/>
      <c r="AI20" s="455"/>
      <c r="AJ20" s="455"/>
      <c r="AK20" s="455"/>
      <c r="AL20" s="455"/>
      <c r="AM20" s="455"/>
      <c r="AN20" s="455"/>
      <c r="AO20" s="455"/>
      <c r="AP20" s="455"/>
      <c r="AQ20" s="455"/>
      <c r="AR20" s="455"/>
      <c r="AS20" s="455"/>
      <c r="AT20" s="455"/>
      <c r="AU20" s="455"/>
      <c r="AV20" s="455"/>
      <c r="AW20" s="455"/>
      <c r="AX20" s="455"/>
      <c r="AY20" s="455"/>
      <c r="AZ20" s="455"/>
      <c r="BA20" s="468">
        <f>'ภาพรวมกระจาย นน.ระดับรายวิชา'!BP19</f>
        <v>6.9999999999999993E-2</v>
      </c>
      <c r="BB20" s="467">
        <f t="shared" ref="BB20:BB21" si="4">BA20*100/BX20</f>
        <v>9.0883543165467611</v>
      </c>
      <c r="BC20" s="455"/>
      <c r="BD20" s="455"/>
      <c r="BE20" s="455"/>
      <c r="BF20" s="455"/>
      <c r="BG20" s="455"/>
      <c r="BH20" s="455"/>
      <c r="BI20" s="455"/>
      <c r="BJ20" s="455"/>
      <c r="BK20" s="455"/>
      <c r="BL20" s="455"/>
      <c r="BM20" s="455"/>
      <c r="BN20" s="455"/>
      <c r="BO20" s="455"/>
      <c r="BP20" s="455"/>
      <c r="BQ20" s="455"/>
      <c r="BR20" s="455"/>
      <c r="BS20" s="455"/>
      <c r="BT20" s="455"/>
      <c r="BU20" s="455"/>
      <c r="BV20" s="455"/>
      <c r="BW20" s="455"/>
      <c r="BX20" s="463">
        <f>C20+G20+BA20</f>
        <v>0.77021645021645024</v>
      </c>
      <c r="BY20" s="466">
        <f>D20+H20+BB20</f>
        <v>100</v>
      </c>
    </row>
    <row r="21" spans="1:77" ht="26.25" customHeight="1" x14ac:dyDescent="0.4">
      <c r="A21" s="23">
        <v>4</v>
      </c>
      <c r="B21" s="270" t="s">
        <v>33</v>
      </c>
      <c r="C21" s="463">
        <f>'ภาพรวมกระจาย นน.ระดับรายวิชา'!D20</f>
        <v>0.69974937343358401</v>
      </c>
      <c r="D21" s="466">
        <f t="shared" si="0"/>
        <v>90.906130954319025</v>
      </c>
      <c r="E21" s="397"/>
      <c r="F21" s="397"/>
      <c r="G21" s="397"/>
      <c r="H21" s="397"/>
      <c r="I21" s="397"/>
      <c r="J21" s="455"/>
      <c r="K21" s="455"/>
      <c r="L21" s="455"/>
      <c r="M21" s="455"/>
      <c r="N21" s="455"/>
      <c r="O21" s="455"/>
      <c r="P21" s="455"/>
      <c r="Q21" s="455"/>
      <c r="R21" s="455"/>
      <c r="S21" s="455"/>
      <c r="T21" s="455"/>
      <c r="U21" s="455"/>
      <c r="V21" s="455"/>
      <c r="W21" s="455"/>
      <c r="X21" s="455"/>
      <c r="Y21" s="455"/>
      <c r="Z21" s="455"/>
      <c r="AA21" s="455"/>
      <c r="AB21" s="455"/>
      <c r="AC21" s="455"/>
      <c r="AD21" s="455"/>
      <c r="AE21" s="455"/>
      <c r="AF21" s="455"/>
      <c r="AG21" s="455"/>
      <c r="AH21" s="455"/>
      <c r="AI21" s="455"/>
      <c r="AJ21" s="455"/>
      <c r="AK21" s="455"/>
      <c r="AL21" s="455"/>
      <c r="AM21" s="455"/>
      <c r="AN21" s="455"/>
      <c r="AO21" s="455"/>
      <c r="AP21" s="455"/>
      <c r="AQ21" s="455"/>
      <c r="AR21" s="455"/>
      <c r="AS21" s="455"/>
      <c r="AT21" s="455"/>
      <c r="AU21" s="455"/>
      <c r="AV21" s="455"/>
      <c r="AW21" s="455"/>
      <c r="AX21" s="455"/>
      <c r="AY21" s="455"/>
      <c r="AZ21" s="455"/>
      <c r="BA21" s="468">
        <f>'ภาพรวมกระจาย นน.ระดับรายวิชา'!BP20</f>
        <v>6.9999999999999993E-2</v>
      </c>
      <c r="BB21" s="467">
        <f t="shared" si="4"/>
        <v>9.0938690456809805</v>
      </c>
      <c r="BC21" s="455"/>
      <c r="BD21" s="455"/>
      <c r="BE21" s="455"/>
      <c r="BF21" s="455"/>
      <c r="BG21" s="455"/>
      <c r="BH21" s="455"/>
      <c r="BI21" s="455"/>
      <c r="BJ21" s="455"/>
      <c r="BK21" s="455"/>
      <c r="BL21" s="455"/>
      <c r="BM21" s="455"/>
      <c r="BN21" s="455"/>
      <c r="BO21" s="455"/>
      <c r="BP21" s="455"/>
      <c r="BQ21" s="455"/>
      <c r="BR21" s="455"/>
      <c r="BS21" s="455"/>
      <c r="BT21" s="455"/>
      <c r="BU21" s="455"/>
      <c r="BV21" s="455"/>
      <c r="BW21" s="455"/>
      <c r="BX21" s="463">
        <f>C21+BA21</f>
        <v>0.76974937343358396</v>
      </c>
      <c r="BY21" s="466">
        <f>D21+BB21</f>
        <v>100</v>
      </c>
    </row>
    <row r="22" spans="1:77" x14ac:dyDescent="0.4">
      <c r="A22" s="23">
        <v>5</v>
      </c>
      <c r="B22" s="270" t="s">
        <v>34</v>
      </c>
      <c r="C22" s="463">
        <f>'ภาพรวมกระจาย นน.ระดับรายวิชา'!D21</f>
        <v>0.69974937343358401</v>
      </c>
      <c r="D22" s="466">
        <f t="shared" si="0"/>
        <v>61.617314639212225</v>
      </c>
      <c r="E22" s="397"/>
      <c r="F22" s="397"/>
      <c r="G22" s="397"/>
      <c r="H22" s="397"/>
      <c r="I22" s="397"/>
      <c r="J22" s="455"/>
      <c r="K22" s="455"/>
      <c r="L22" s="455"/>
      <c r="M22" s="455"/>
      <c r="N22" s="455"/>
      <c r="O22" s="455"/>
      <c r="P22" s="455"/>
      <c r="Q22" s="468">
        <f>'ภาพรวมกระจาย นน.ระดับรายวิชา'!V21</f>
        <v>0.10518987341772153</v>
      </c>
      <c r="R22" s="467">
        <f t="shared" ref="R22:R25" si="5">Q22*100/BX22</f>
        <v>9.2626271252443502</v>
      </c>
      <c r="S22" s="455"/>
      <c r="T22" s="455"/>
      <c r="U22" s="455">
        <f>'ภาพรวมกระจาย นน.ระดับรายวิชา'!AB21</f>
        <v>0.03</v>
      </c>
      <c r="V22" s="467">
        <f>U22*100/BX22</f>
        <v>2.6416878804848505</v>
      </c>
      <c r="W22" s="455"/>
      <c r="X22" s="468">
        <f>'ภาพรวมกระจาย นน.ระดับรายวิชา'!AE21</f>
        <v>0.14015037593984964</v>
      </c>
      <c r="Y22" s="467">
        <f t="shared" ref="Y22:Y23" si="6">X22*100/BX22</f>
        <v>12.341118318856546</v>
      </c>
      <c r="Z22" s="455"/>
      <c r="AA22" s="455"/>
      <c r="AB22" s="455"/>
      <c r="AC22" s="455"/>
      <c r="AD22" s="455"/>
      <c r="AE22" s="455"/>
      <c r="AF22" s="455"/>
      <c r="AG22" s="455"/>
      <c r="AH22" s="455"/>
      <c r="AI22" s="455"/>
      <c r="AJ22" s="455"/>
      <c r="AK22" s="455"/>
      <c r="AL22" s="455"/>
      <c r="AM22" s="468">
        <f>'ภาพรวมกระจาย นน.ระดับรายวิชา'!AX21</f>
        <v>0.04</v>
      </c>
      <c r="AN22" s="467">
        <f>AM22*100/BX22</f>
        <v>3.5222505073131338</v>
      </c>
      <c r="AO22" s="455"/>
      <c r="AP22" s="455"/>
      <c r="AQ22" s="455"/>
      <c r="AR22" s="455"/>
      <c r="AS22" s="455"/>
      <c r="AT22" s="455"/>
      <c r="AU22" s="455"/>
      <c r="AV22" s="455"/>
      <c r="AW22" s="455"/>
      <c r="AX22" s="455"/>
      <c r="AY22" s="455"/>
      <c r="AZ22" s="455"/>
      <c r="BA22" s="455"/>
      <c r="BB22" s="455"/>
      <c r="BC22" s="455"/>
      <c r="BD22" s="455"/>
      <c r="BE22" s="455"/>
      <c r="BF22" s="455"/>
      <c r="BG22" s="455"/>
      <c r="BH22" s="455"/>
      <c r="BI22" s="455"/>
      <c r="BJ22" s="455"/>
      <c r="BK22" s="455"/>
      <c r="BL22" s="455"/>
      <c r="BM22" s="455"/>
      <c r="BN22" s="455"/>
      <c r="BO22" s="455"/>
      <c r="BP22" s="468">
        <f>'ภาพรวมกระจาย นน.ระดับรายวิชา'!CI21</f>
        <v>0.12054794520547946</v>
      </c>
      <c r="BQ22" s="467">
        <f>BP22*100/BX22</f>
        <v>10.615001528888897</v>
      </c>
      <c r="BR22" s="455"/>
      <c r="BS22" s="455"/>
      <c r="BT22" s="455"/>
      <c r="BU22" s="455"/>
      <c r="BV22" s="455"/>
      <c r="BW22" s="455"/>
      <c r="BX22" s="463">
        <f>C22+Q22+U22+X22+AM22+BP22</f>
        <v>1.1356375679966346</v>
      </c>
      <c r="BY22" s="466">
        <f>D22+R22+V22+Y22+AN22+BQ22</f>
        <v>100</v>
      </c>
    </row>
    <row r="23" spans="1:77" ht="26.25" customHeight="1" x14ac:dyDescent="0.4">
      <c r="A23" s="23">
        <v>6</v>
      </c>
      <c r="B23" s="270" t="s">
        <v>35</v>
      </c>
      <c r="C23" s="463">
        <f>'ภาพรวมกระจาย นน.ระดับรายวิชา'!D22</f>
        <v>1.399498746867168</v>
      </c>
      <c r="D23" s="466">
        <f t="shared" si="0"/>
        <v>77.75739943788686</v>
      </c>
      <c r="E23" s="397"/>
      <c r="F23" s="397"/>
      <c r="G23" s="397"/>
      <c r="H23" s="397"/>
      <c r="I23" s="397"/>
      <c r="J23" s="455"/>
      <c r="K23" s="455"/>
      <c r="L23" s="455"/>
      <c r="M23" s="455"/>
      <c r="N23" s="455"/>
      <c r="O23" s="455"/>
      <c r="P23" s="455"/>
      <c r="Q23" s="468">
        <f>'ภาพรวมกระจาย นน.ระดับรายวิชา'!V22</f>
        <v>0.14025316455696202</v>
      </c>
      <c r="R23" s="467">
        <f t="shared" si="5"/>
        <v>7.7925909996677376</v>
      </c>
      <c r="S23" s="455"/>
      <c r="T23" s="455"/>
      <c r="U23" s="455"/>
      <c r="V23" s="455"/>
      <c r="W23" s="455"/>
      <c r="X23" s="468">
        <f>'ภาพรวมกระจาย นน.ระดับรายวิชา'!AE22</f>
        <v>7.0075187969924818E-2</v>
      </c>
      <c r="Y23" s="467">
        <f t="shared" si="6"/>
        <v>3.8934399861807245</v>
      </c>
      <c r="Z23" s="455"/>
      <c r="AA23" s="455"/>
      <c r="AB23" s="455"/>
      <c r="AC23" s="455"/>
      <c r="AD23" s="455"/>
      <c r="AE23" s="455"/>
      <c r="AF23" s="455"/>
      <c r="AG23" s="455"/>
      <c r="AH23" s="455"/>
      <c r="AI23" s="455"/>
      <c r="AJ23" s="455"/>
      <c r="AK23" s="455"/>
      <c r="AL23" s="455"/>
      <c r="AM23" s="455"/>
      <c r="AN23" s="455"/>
      <c r="AO23" s="455"/>
      <c r="AP23" s="455"/>
      <c r="AQ23" s="455"/>
      <c r="AR23" s="455"/>
      <c r="AS23" s="455"/>
      <c r="AT23" s="468">
        <f>'ภาพรวมกระจาย นน.ระดับรายวิชา'!BG22</f>
        <v>0.12000000000000001</v>
      </c>
      <c r="AU23" s="467">
        <f t="shared" ref="AU23:AU24" si="7">AT23*100/BX23</f>
        <v>6.6673071007987517</v>
      </c>
      <c r="AV23" s="455"/>
      <c r="AW23" s="455"/>
      <c r="AX23" s="455"/>
      <c r="AY23" s="455"/>
      <c r="AZ23" s="455"/>
      <c r="BA23" s="468">
        <f>'ภาพรวมกระจาย นน.ระดับรายวิชา'!BP22</f>
        <v>3.4999999999999996E-2</v>
      </c>
      <c r="BB23" s="467">
        <f>BA23*100/BX23</f>
        <v>1.9446312377329686</v>
      </c>
      <c r="BC23" s="455"/>
      <c r="BD23" s="455"/>
      <c r="BE23" s="455"/>
      <c r="BF23" s="455"/>
      <c r="BG23" s="468">
        <f>'ภาพรวมกระจาย นน.ระดับรายวิชา'!BX22</f>
        <v>3.5000000000000003E-2</v>
      </c>
      <c r="BH23" s="467">
        <f>BG23*100/BX23</f>
        <v>1.9446312377329691</v>
      </c>
      <c r="BI23" s="455"/>
      <c r="BJ23" s="455"/>
      <c r="BK23" s="455"/>
      <c r="BL23" s="455"/>
      <c r="BM23" s="455"/>
      <c r="BN23" s="455"/>
      <c r="BO23" s="455"/>
      <c r="BP23" s="455"/>
      <c r="BQ23" s="455"/>
      <c r="BR23" s="455"/>
      <c r="BS23" s="455"/>
      <c r="BT23" s="455"/>
      <c r="BU23" s="455"/>
      <c r="BV23" s="455"/>
      <c r="BW23" s="455"/>
      <c r="BX23" s="463">
        <f>C23+Q23+X23+AT23+BA23+BG23</f>
        <v>1.7998270993940548</v>
      </c>
      <c r="BY23" s="466">
        <f>D23+R23+Y23+AU23+BB23+BH23</f>
        <v>100</v>
      </c>
    </row>
    <row r="24" spans="1:77" ht="26.25" customHeight="1" x14ac:dyDescent="0.4">
      <c r="A24" s="23">
        <v>7</v>
      </c>
      <c r="B24" s="270" t="s">
        <v>36</v>
      </c>
      <c r="C24" s="463">
        <f>'ภาพรวมกระจาย นน.ระดับรายวิชา'!D23</f>
        <v>1.399498746867168</v>
      </c>
      <c r="D24" s="466">
        <f t="shared" si="0"/>
        <v>84.31975509317806</v>
      </c>
      <c r="E24" s="397"/>
      <c r="F24" s="397"/>
      <c r="G24" s="397"/>
      <c r="H24" s="397"/>
      <c r="I24" s="397"/>
      <c r="J24" s="455"/>
      <c r="K24" s="455"/>
      <c r="L24" s="455"/>
      <c r="M24" s="455"/>
      <c r="N24" s="455"/>
      <c r="O24" s="455"/>
      <c r="P24" s="455"/>
      <c r="Q24" s="468">
        <f>'ภาพรวมกระจาย นน.ระดับรายวิชา'!V23</f>
        <v>0.14025316455696202</v>
      </c>
      <c r="R24" s="467">
        <f t="shared" si="5"/>
        <v>8.4502487143768068</v>
      </c>
      <c r="S24" s="455"/>
      <c r="T24" s="455"/>
      <c r="U24" s="455"/>
      <c r="V24" s="455"/>
      <c r="W24" s="455"/>
      <c r="X24" s="455"/>
      <c r="Y24" s="455"/>
      <c r="Z24" s="455"/>
      <c r="AA24" s="455"/>
      <c r="AB24" s="455"/>
      <c r="AC24" s="455"/>
      <c r="AD24" s="455"/>
      <c r="AE24" s="455"/>
      <c r="AF24" s="455"/>
      <c r="AG24" s="455"/>
      <c r="AH24" s="455"/>
      <c r="AI24" s="455"/>
      <c r="AJ24" s="455"/>
      <c r="AK24" s="455"/>
      <c r="AL24" s="455"/>
      <c r="AM24" s="455"/>
      <c r="AN24" s="455"/>
      <c r="AO24" s="455"/>
      <c r="AP24" s="455"/>
      <c r="AQ24" s="455"/>
      <c r="AR24" s="455"/>
      <c r="AS24" s="455"/>
      <c r="AT24" s="468">
        <f>'ภาพรวมกระจาย นน.ระดับรายวิชา'!BG23</f>
        <v>0.12000000000000001</v>
      </c>
      <c r="AU24" s="467">
        <f t="shared" si="7"/>
        <v>7.2299961924451388</v>
      </c>
      <c r="AV24" s="455"/>
      <c r="AW24" s="455"/>
      <c r="AX24" s="455"/>
      <c r="AY24" s="455"/>
      <c r="AZ24" s="455"/>
      <c r="BA24" s="455"/>
      <c r="BB24" s="455"/>
      <c r="BC24" s="455"/>
      <c r="BD24" s="455"/>
      <c r="BE24" s="455"/>
      <c r="BF24" s="455"/>
      <c r="BG24" s="455"/>
      <c r="BH24" s="455"/>
      <c r="BI24" s="455"/>
      <c r="BJ24" s="455"/>
      <c r="BK24" s="455"/>
      <c r="BL24" s="455"/>
      <c r="BM24" s="455"/>
      <c r="BN24" s="455"/>
      <c r="BO24" s="455"/>
      <c r="BP24" s="455"/>
      <c r="BQ24" s="455"/>
      <c r="BR24" s="455"/>
      <c r="BS24" s="455"/>
      <c r="BT24" s="455"/>
      <c r="BU24" s="455"/>
      <c r="BV24" s="455"/>
      <c r="BW24" s="455"/>
      <c r="BX24" s="463">
        <f>C24+Q24+AT24</f>
        <v>1.6597519114241301</v>
      </c>
      <c r="BY24" s="466">
        <f>D24+R24+AU24</f>
        <v>100.00000000000001</v>
      </c>
    </row>
    <row r="25" spans="1:77" ht="26.25" customHeight="1" x14ac:dyDescent="0.4">
      <c r="A25" s="23">
        <v>8</v>
      </c>
      <c r="B25" s="270" t="s">
        <v>37</v>
      </c>
      <c r="C25" s="463">
        <f>'ภาพรวมกระจาย นน.ระดับรายวิชา'!D24</f>
        <v>0.69974937343358401</v>
      </c>
      <c r="D25" s="466">
        <f t="shared" si="0"/>
        <v>66.642230251395404</v>
      </c>
      <c r="E25" s="397"/>
      <c r="F25" s="397"/>
      <c r="G25" s="397"/>
      <c r="H25" s="397"/>
      <c r="I25" s="397"/>
      <c r="J25" s="455"/>
      <c r="K25" s="455"/>
      <c r="L25" s="455"/>
      <c r="M25" s="455"/>
      <c r="N25" s="455"/>
      <c r="O25" s="455"/>
      <c r="P25" s="455"/>
      <c r="Q25" s="468">
        <f>'ภาพรวมกระจาย นน.ระดับรายวิชา'!V24</f>
        <v>0.14025316455696202</v>
      </c>
      <c r="R25" s="467">
        <f t="shared" si="5"/>
        <v>13.357330553978771</v>
      </c>
      <c r="S25" s="455"/>
      <c r="T25" s="455"/>
      <c r="U25" s="455"/>
      <c r="V25" s="455"/>
      <c r="W25" s="455"/>
      <c r="X25" s="468">
        <f>'ภาพรวมกระจาย นน.ระดับรายวิชา'!AE24</f>
        <v>0.10511278195488723</v>
      </c>
      <c r="Y25" s="467">
        <f t="shared" ref="Y25:Y27" si="8">X25*100/BX25</f>
        <v>10.010655933895141</v>
      </c>
      <c r="Z25" s="455"/>
      <c r="AA25" s="455"/>
      <c r="AB25" s="468">
        <f>'ภาพรวมกระจาย นน.ระดับรายวิชา'!AK24</f>
        <v>3.4893617021276593E-2</v>
      </c>
      <c r="AC25" s="467">
        <f>AB25*100/BX25</f>
        <v>3.3231733362268403</v>
      </c>
      <c r="AD25" s="455"/>
      <c r="AE25" s="455"/>
      <c r="AF25" s="455"/>
      <c r="AG25" s="455"/>
      <c r="AH25" s="455"/>
      <c r="AI25" s="455"/>
      <c r="AJ25" s="455"/>
      <c r="AK25" s="455"/>
      <c r="AL25" s="455"/>
      <c r="AM25" s="455"/>
      <c r="AN25" s="455"/>
      <c r="AO25" s="455"/>
      <c r="AP25" s="455"/>
      <c r="AQ25" s="455"/>
      <c r="AR25" s="455"/>
      <c r="AS25" s="455"/>
      <c r="AT25" s="455"/>
      <c r="AU25" s="455"/>
      <c r="AV25" s="455"/>
      <c r="AW25" s="455"/>
      <c r="AX25" s="455"/>
      <c r="AY25" s="455"/>
      <c r="AZ25" s="455"/>
      <c r="BA25" s="468">
        <f>'ภาพรวมกระจาย นน.ระดับรายวิชา'!BP24</f>
        <v>3.4999999999999996E-2</v>
      </c>
      <c r="BB25" s="467">
        <f t="shared" ref="BB25:BB26" si="9">BA25*100/BX25</f>
        <v>3.3333049622519222</v>
      </c>
      <c r="BC25" s="455"/>
      <c r="BD25" s="455"/>
      <c r="BE25" s="455"/>
      <c r="BF25" s="455"/>
      <c r="BG25" s="468">
        <f>'ภาพรวมกระจาย นน.ระดับรายวิชา'!BX24</f>
        <v>3.5000000000000003E-2</v>
      </c>
      <c r="BH25" s="467">
        <f>BG25*100/BX25</f>
        <v>3.3333049622519231</v>
      </c>
      <c r="BI25" s="455"/>
      <c r="BJ25" s="455"/>
      <c r="BK25" s="455"/>
      <c r="BL25" s="455"/>
      <c r="BM25" s="455"/>
      <c r="BN25" s="455"/>
      <c r="BO25" s="455"/>
      <c r="BP25" s="455"/>
      <c r="BQ25" s="455"/>
      <c r="BR25" s="455"/>
      <c r="BS25" s="455"/>
      <c r="BT25" s="455"/>
      <c r="BU25" s="455"/>
      <c r="BV25" s="455"/>
      <c r="BW25" s="455"/>
      <c r="BX25" s="463">
        <f>C25+Q25+X25+AB25+BA25+BG25</f>
        <v>1.0500089369667098</v>
      </c>
      <c r="BY25" s="466">
        <f>D25+R25+Y25+AC25+BB25+BH25</f>
        <v>100</v>
      </c>
    </row>
    <row r="26" spans="1:77" ht="26.25" customHeight="1" x14ac:dyDescent="0.4">
      <c r="A26" s="23">
        <v>9</v>
      </c>
      <c r="B26" s="270" t="s">
        <v>38</v>
      </c>
      <c r="C26" s="397"/>
      <c r="D26" s="397"/>
      <c r="E26" s="463">
        <f>'ภาพรวมกระจาย นน.ระดับรายวิชา'!G25</f>
        <v>2.0999999999999996</v>
      </c>
      <c r="F26" s="466">
        <f t="shared" ref="F26:F27" si="10">E26*100/BX26</f>
        <v>88.235056884863099</v>
      </c>
      <c r="G26" s="397"/>
      <c r="H26" s="397"/>
      <c r="I26" s="397"/>
      <c r="J26" s="455"/>
      <c r="K26" s="455"/>
      <c r="L26" s="455"/>
      <c r="M26" s="455"/>
      <c r="N26" s="455"/>
      <c r="O26" s="455"/>
      <c r="P26" s="455"/>
      <c r="Q26" s="455"/>
      <c r="R26" s="455"/>
      <c r="S26" s="455"/>
      <c r="T26" s="455"/>
      <c r="U26" s="455"/>
      <c r="V26" s="455"/>
      <c r="W26" s="455"/>
      <c r="X26" s="468">
        <f>'ภาพรวมกระจาย นน.ระดับรายวิชา'!AE25</f>
        <v>0.10511278195488723</v>
      </c>
      <c r="Y26" s="467">
        <f t="shared" si="8"/>
        <v>4.4164915691027087</v>
      </c>
      <c r="Z26" s="455"/>
      <c r="AA26" s="455"/>
      <c r="AB26" s="468">
        <f>'ภาพรวมกระจาย นน.ระดับรายวิชา'!AK25</f>
        <v>3.4893617021276593E-2</v>
      </c>
      <c r="AC26" s="467">
        <f>AB26*100/BX26</f>
        <v>1.4661144203766514</v>
      </c>
      <c r="AD26" s="455"/>
      <c r="AE26" s="455"/>
      <c r="AF26" s="455"/>
      <c r="AG26" s="455"/>
      <c r="AH26" s="455"/>
      <c r="AI26" s="455"/>
      <c r="AJ26" s="455"/>
      <c r="AK26" s="455"/>
      <c r="AL26" s="455"/>
      <c r="AM26" s="455"/>
      <c r="AN26" s="455"/>
      <c r="AO26" s="455"/>
      <c r="AP26" s="455"/>
      <c r="AQ26" s="455"/>
      <c r="AR26" s="455"/>
      <c r="AS26" s="455"/>
      <c r="AT26" s="455"/>
      <c r="AU26" s="455"/>
      <c r="AV26" s="455"/>
      <c r="AW26" s="455"/>
      <c r="AX26" s="455"/>
      <c r="AY26" s="455"/>
      <c r="AZ26" s="455"/>
      <c r="BA26" s="468">
        <f>'ภาพรวมกระจาย นน.ระดับรายวิชา'!BP25</f>
        <v>0.13999999999999999</v>
      </c>
      <c r="BB26" s="467">
        <f t="shared" si="9"/>
        <v>5.8823371256575401</v>
      </c>
      <c r="BC26" s="455"/>
      <c r="BD26" s="455"/>
      <c r="BE26" s="455"/>
      <c r="BF26" s="455"/>
      <c r="BG26" s="455"/>
      <c r="BH26" s="455"/>
      <c r="BI26" s="455"/>
      <c r="BJ26" s="455"/>
      <c r="BK26" s="455"/>
      <c r="BL26" s="455"/>
      <c r="BM26" s="455"/>
      <c r="BN26" s="455"/>
      <c r="BO26" s="455"/>
      <c r="BP26" s="455"/>
      <c r="BQ26" s="455"/>
      <c r="BR26" s="455"/>
      <c r="BS26" s="455"/>
      <c r="BT26" s="455"/>
      <c r="BU26" s="455"/>
      <c r="BV26" s="455"/>
      <c r="BW26" s="455"/>
      <c r="BX26" s="463">
        <f>E26+X26+AB26+BA26</f>
        <v>2.3800063989761635</v>
      </c>
      <c r="BY26" s="466">
        <f>F26+Y26+AC26+BB26</f>
        <v>100</v>
      </c>
    </row>
    <row r="27" spans="1:77" ht="26.25" customHeight="1" x14ac:dyDescent="0.4">
      <c r="A27" s="23">
        <v>10</v>
      </c>
      <c r="B27" s="270" t="s">
        <v>39</v>
      </c>
      <c r="C27" s="463">
        <f>'ภาพรวมกระจาย นน.ระดับรายวิชา'!D26</f>
        <v>1.399498746867168</v>
      </c>
      <c r="D27" s="466">
        <f t="shared" si="0"/>
        <v>36.9802634970738</v>
      </c>
      <c r="E27" s="463">
        <f>'ภาพรวมกระจาย นน.ระดับรายวิชา'!G26</f>
        <v>1.75</v>
      </c>
      <c r="F27" s="466">
        <f t="shared" si="10"/>
        <v>46.241885721403612</v>
      </c>
      <c r="G27" s="463">
        <f>'ภาพรวมกระจาย นน.ระดับรายวิชา'!J26</f>
        <v>0.35454545454545455</v>
      </c>
      <c r="H27" s="466">
        <f>G27*100/BX27</f>
        <v>9.3684859383622907</v>
      </c>
      <c r="I27" s="397"/>
      <c r="J27" s="455"/>
      <c r="K27" s="455"/>
      <c r="L27" s="455"/>
      <c r="M27" s="455"/>
      <c r="N27" s="455"/>
      <c r="O27" s="455"/>
      <c r="P27" s="455"/>
      <c r="Q27" s="468">
        <f>'ภาพรวมกระจาย นน.ระดับรายวิชา'!V26</f>
        <v>0.14025316455696202</v>
      </c>
      <c r="R27" s="467">
        <f t="shared" ref="R27:R30" si="11">Q27*100/BX27</f>
        <v>3.7060404614332878</v>
      </c>
      <c r="S27" s="455"/>
      <c r="T27" s="455"/>
      <c r="U27" s="455"/>
      <c r="V27" s="455"/>
      <c r="W27" s="455"/>
      <c r="X27" s="468">
        <f>'ภาพรวมกระจาย นน.ระดับรายวิชา'!AE26</f>
        <v>0.14015037593984964</v>
      </c>
      <c r="Y27" s="467">
        <f t="shared" si="8"/>
        <v>3.7033243817270178</v>
      </c>
      <c r="Z27" s="455"/>
      <c r="AA27" s="455"/>
      <c r="AB27" s="455"/>
      <c r="AC27" s="455"/>
      <c r="AD27" s="455"/>
      <c r="AE27" s="455"/>
      <c r="AF27" s="455"/>
      <c r="AG27" s="455"/>
      <c r="AH27" s="455"/>
      <c r="AI27" s="455"/>
      <c r="AJ27" s="455"/>
      <c r="AK27" s="455"/>
      <c r="AL27" s="455"/>
      <c r="AM27" s="455"/>
      <c r="AN27" s="455"/>
      <c r="AO27" s="455"/>
      <c r="AP27" s="455"/>
      <c r="AQ27" s="455"/>
      <c r="AR27" s="455"/>
      <c r="AS27" s="455"/>
      <c r="AT27" s="455"/>
      <c r="AU27" s="455"/>
      <c r="AV27" s="455"/>
      <c r="AW27" s="455"/>
      <c r="AX27" s="455"/>
      <c r="AY27" s="455"/>
      <c r="AZ27" s="455"/>
      <c r="BA27" s="455"/>
      <c r="BB27" s="455"/>
      <c r="BC27" s="455"/>
      <c r="BD27" s="455"/>
      <c r="BE27" s="455"/>
      <c r="BF27" s="455"/>
      <c r="BG27" s="455"/>
      <c r="BH27" s="455"/>
      <c r="BI27" s="455"/>
      <c r="BJ27" s="455"/>
      <c r="BK27" s="455"/>
      <c r="BL27" s="455"/>
      <c r="BM27" s="455"/>
      <c r="BN27" s="455"/>
      <c r="BO27" s="455"/>
      <c r="BP27" s="455"/>
      <c r="BQ27" s="455"/>
      <c r="BR27" s="455"/>
      <c r="BS27" s="455"/>
      <c r="BT27" s="455"/>
      <c r="BU27" s="455"/>
      <c r="BV27" s="455"/>
      <c r="BW27" s="455"/>
      <c r="BX27" s="463">
        <f>C27+E27+G27+Q27+X27</f>
        <v>3.784447741909434</v>
      </c>
      <c r="BY27" s="466">
        <f>D27+F27+H27+R27+Y27</f>
        <v>100.00000000000001</v>
      </c>
    </row>
    <row r="28" spans="1:77" ht="26.25" customHeight="1" x14ac:dyDescent="0.4">
      <c r="A28" s="23">
        <v>11</v>
      </c>
      <c r="B28" s="270" t="s">
        <v>40</v>
      </c>
      <c r="C28" s="397"/>
      <c r="D28" s="397"/>
      <c r="E28" s="397"/>
      <c r="F28" s="397"/>
      <c r="G28" s="397"/>
      <c r="H28" s="397"/>
      <c r="I28" s="397"/>
      <c r="J28" s="468">
        <f>'ภาพรวมกระจาย นน.ระดับรายวิชา'!M27</f>
        <v>2</v>
      </c>
      <c r="K28" s="467">
        <f>J28*100/BX28</f>
        <v>74.077511920029238</v>
      </c>
      <c r="L28" s="455"/>
      <c r="M28" s="455"/>
      <c r="N28" s="455"/>
      <c r="O28" s="455"/>
      <c r="P28" s="455"/>
      <c r="Q28" s="468">
        <f>'ภาพรวมกระจาย นน.ระดับรายวิชา'!V27</f>
        <v>0.21037974683544305</v>
      </c>
      <c r="R28" s="467">
        <f t="shared" si="11"/>
        <v>7.7922041019676334</v>
      </c>
      <c r="S28" s="455"/>
      <c r="T28" s="455"/>
      <c r="U28" s="455"/>
      <c r="V28" s="455"/>
      <c r="W28" s="455"/>
      <c r="X28" s="455"/>
      <c r="Y28" s="455"/>
      <c r="Z28" s="455"/>
      <c r="AA28" s="455"/>
      <c r="AB28" s="455"/>
      <c r="AC28" s="455"/>
      <c r="AD28" s="455"/>
      <c r="AE28" s="455"/>
      <c r="AF28" s="455"/>
      <c r="AG28" s="455"/>
      <c r="AH28" s="455"/>
      <c r="AI28" s="455"/>
      <c r="AJ28" s="455"/>
      <c r="AK28" s="455"/>
      <c r="AL28" s="455"/>
      <c r="AM28" s="468">
        <f>'ภาพรวมกระจาย นน.ระดับรายวิชา'!AX27</f>
        <v>0.08</v>
      </c>
      <c r="AN28" s="467">
        <f t="shared" ref="AN28:AN30" si="12">AM28*100/BX28</f>
        <v>2.9631004768011695</v>
      </c>
      <c r="AO28" s="455"/>
      <c r="AP28" s="455"/>
      <c r="AQ28" s="455"/>
      <c r="AR28" s="455"/>
      <c r="AS28" s="455"/>
      <c r="AT28" s="468">
        <f>'ภาพรวมกระจาย นน.ระดับรายวิชา'!BG27</f>
        <v>0.08</v>
      </c>
      <c r="AU28" s="467">
        <f>AT28*100/BX28</f>
        <v>2.9631004768011695</v>
      </c>
      <c r="AV28" s="455"/>
      <c r="AW28" s="455"/>
      <c r="AX28" s="468">
        <f>'ภาพรวมกระจาย นน.ระดับรายวิชา'!BM27</f>
        <v>0.04</v>
      </c>
      <c r="AY28" s="467">
        <f>AX28*100/BX28</f>
        <v>1.4815502384005848</v>
      </c>
      <c r="AZ28" s="455"/>
      <c r="BA28" s="468">
        <f>'ภาพรวมกระจาย นน.ระดับรายวิชา'!BP27</f>
        <v>0.13999999999999999</v>
      </c>
      <c r="BB28" s="467">
        <f t="shared" ref="BB28:BB30" si="13">BA28*100/BX28</f>
        <v>5.1854258344020465</v>
      </c>
      <c r="BC28" s="455"/>
      <c r="BD28" s="455"/>
      <c r="BE28" s="455"/>
      <c r="BF28" s="455"/>
      <c r="BG28" s="455"/>
      <c r="BH28" s="455"/>
      <c r="BI28" s="468">
        <f>'ภาพรวมกระจาย นน.ระดับรายวิชา'!BZ27</f>
        <v>0.14949494949494951</v>
      </c>
      <c r="BJ28" s="467">
        <f>BI28*100/BX28</f>
        <v>5.5371069515981457</v>
      </c>
      <c r="BK28" s="455"/>
      <c r="BL28" s="455"/>
      <c r="BM28" s="455"/>
      <c r="BN28" s="455"/>
      <c r="BO28" s="455"/>
      <c r="BP28" s="455"/>
      <c r="BQ28" s="455"/>
      <c r="BR28" s="455"/>
      <c r="BS28" s="455"/>
      <c r="BT28" s="455"/>
      <c r="BU28" s="455"/>
      <c r="BV28" s="455"/>
      <c r="BW28" s="455"/>
      <c r="BX28" s="463">
        <f>J28+Q28+AM28+AT28+AX28+BA28+BI28</f>
        <v>2.6998746963303928</v>
      </c>
      <c r="BY28" s="466">
        <f>K28+R28+AN28+AU28+AY28+BB28+BJ28</f>
        <v>99.999999999999986</v>
      </c>
    </row>
    <row r="29" spans="1:77" x14ac:dyDescent="0.4">
      <c r="A29" s="23">
        <v>12</v>
      </c>
      <c r="B29" s="270" t="s">
        <v>41</v>
      </c>
      <c r="C29" s="397"/>
      <c r="D29" s="397"/>
      <c r="E29" s="397"/>
      <c r="F29" s="397"/>
      <c r="G29" s="397"/>
      <c r="H29" s="397"/>
      <c r="I29" s="397"/>
      <c r="J29" s="468">
        <f>'ภาพรวมกระจาย นน.ระดับรายวิชา'!M28</f>
        <v>2</v>
      </c>
      <c r="K29" s="467">
        <f t="shared" ref="K29:K30" si="14">J29*100/BX29</f>
        <v>62.672190597669015</v>
      </c>
      <c r="L29" s="455"/>
      <c r="M29" s="455"/>
      <c r="N29" s="455"/>
      <c r="O29" s="455"/>
      <c r="P29" s="455"/>
      <c r="Q29" s="468">
        <f>'ภาพรวมกระจาย นน.ระดับรายวิชา'!V28</f>
        <v>0.21037974683544305</v>
      </c>
      <c r="R29" s="467">
        <f t="shared" si="11"/>
        <v>6.5924797957801209</v>
      </c>
      <c r="S29" s="455"/>
      <c r="T29" s="455"/>
      <c r="U29" s="455"/>
      <c r="V29" s="455"/>
      <c r="W29" s="455"/>
      <c r="X29" s="468">
        <f>'ภาพรวมกระจาย นน.ระดับรายวิชา'!AE28</f>
        <v>0.10511278195488723</v>
      </c>
      <c r="Y29" s="467">
        <f t="shared" ref="Y29:Y30" si="15">X29*100/BX29</f>
        <v>3.2938241524639582</v>
      </c>
      <c r="Z29" s="455"/>
      <c r="AA29" s="455"/>
      <c r="AB29" s="468">
        <f>'ภาพรวมกระจาย นน.ระดับรายวิชา'!AK28</f>
        <v>3.4893617021276593E-2</v>
      </c>
      <c r="AC29" s="467">
        <f>AB29*100/BX29</f>
        <v>1.0934297082997573</v>
      </c>
      <c r="AD29" s="455"/>
      <c r="AE29" s="468">
        <f>'ภาพรวมกระจาย นน.ระดับรายวิชา'!AN28</f>
        <v>0.4</v>
      </c>
      <c r="AF29" s="467">
        <f>AE29*100/BX29</f>
        <v>12.534438119533803</v>
      </c>
      <c r="AG29" s="455"/>
      <c r="AH29" s="455"/>
      <c r="AI29" s="455"/>
      <c r="AJ29" s="455"/>
      <c r="AK29" s="455"/>
      <c r="AL29" s="455"/>
      <c r="AM29" s="468">
        <f>'ภาพรวมกระจาย นน.ระดับรายวิชา'!AX28</f>
        <v>0.08</v>
      </c>
      <c r="AN29" s="467">
        <f t="shared" si="12"/>
        <v>2.5068876239067608</v>
      </c>
      <c r="AO29" s="455"/>
      <c r="AP29" s="455"/>
      <c r="AQ29" s="468">
        <f>'ภาพรวมกระจาย นน.ระดับรายวิชา'!BD28</f>
        <v>0.04</v>
      </c>
      <c r="AR29" s="467">
        <f>AQ29*100/BX29</f>
        <v>1.2534438119533804</v>
      </c>
      <c r="AS29" s="455"/>
      <c r="AT29" s="455"/>
      <c r="AU29" s="455"/>
      <c r="AV29" s="455"/>
      <c r="AW29" s="455"/>
      <c r="AX29" s="455"/>
      <c r="AY29" s="455"/>
      <c r="AZ29" s="455"/>
      <c r="BA29" s="468">
        <f>'ภาพรวมกระจาย นน.ระดับรายวิชา'!BP28</f>
        <v>0.13999999999999999</v>
      </c>
      <c r="BB29" s="467">
        <f t="shared" si="13"/>
        <v>4.3870533418368307</v>
      </c>
      <c r="BC29" s="455"/>
      <c r="BD29" s="455"/>
      <c r="BE29" s="455"/>
      <c r="BF29" s="455"/>
      <c r="BG29" s="455"/>
      <c r="BH29" s="455"/>
      <c r="BI29" s="455"/>
      <c r="BJ29" s="455"/>
      <c r="BK29" s="455"/>
      <c r="BL29" s="455"/>
      <c r="BM29" s="455"/>
      <c r="BN29" s="455"/>
      <c r="BO29" s="455"/>
      <c r="BP29" s="468">
        <f>'ภาพรวมกระจาย นน.ระดับรายวิชา'!CI28</f>
        <v>0.18082191780821918</v>
      </c>
      <c r="BQ29" s="467">
        <f t="shared" ref="BQ29:BQ30" si="16">BP29*100/BX29</f>
        <v>5.6662528485563772</v>
      </c>
      <c r="BR29" s="455"/>
      <c r="BS29" s="455"/>
      <c r="BT29" s="455"/>
      <c r="BU29" s="455"/>
      <c r="BV29" s="455"/>
      <c r="BW29" s="455"/>
      <c r="BX29" s="463">
        <f>J29+Q29+X29+AB29+AE29+AM29+AQ29+BA29+BP29</f>
        <v>3.1912080636198259</v>
      </c>
      <c r="BY29" s="466">
        <f>K29+R29+Y29+AC29+AF29+AN29+AR29+BB29+BQ29</f>
        <v>100</v>
      </c>
    </row>
    <row r="30" spans="1:77" x14ac:dyDescent="0.4">
      <c r="A30" s="23">
        <v>13</v>
      </c>
      <c r="B30" s="270" t="s">
        <v>42</v>
      </c>
      <c r="C30" s="397"/>
      <c r="D30" s="397"/>
      <c r="E30" s="397"/>
      <c r="F30" s="397"/>
      <c r="G30" s="397"/>
      <c r="H30" s="397"/>
      <c r="I30" s="397"/>
      <c r="J30" s="468">
        <f>'ภาพรวมกระจาย นน.ระดับรายวิชา'!M29</f>
        <v>1.75</v>
      </c>
      <c r="K30" s="467">
        <f t="shared" si="14"/>
        <v>52.857765638981064</v>
      </c>
      <c r="L30" s="455"/>
      <c r="M30" s="455"/>
      <c r="N30" s="468">
        <f>'ภาพรวมกระจาย นน.ระดับรายวิชา'!S29</f>
        <v>0.25</v>
      </c>
      <c r="O30" s="467">
        <f>N30*100/BX30</f>
        <v>7.5511093769972941</v>
      </c>
      <c r="P30" s="455"/>
      <c r="Q30" s="468">
        <f>'ภาพรวมกระจาย นน.ระดับรายวิชา'!V29</f>
        <v>0.21037974683544305</v>
      </c>
      <c r="R30" s="467">
        <f t="shared" si="11"/>
        <v>6.3544019162377241</v>
      </c>
      <c r="S30" s="455"/>
      <c r="T30" s="455"/>
      <c r="U30" s="455"/>
      <c r="V30" s="455"/>
      <c r="W30" s="455"/>
      <c r="X30" s="468">
        <f>'ภาพรวมกระจาย นน.ระดับรายวิชา'!AE29</f>
        <v>7.0075187969924818E-2</v>
      </c>
      <c r="Y30" s="467">
        <f t="shared" si="15"/>
        <v>2.1165816358981893</v>
      </c>
      <c r="Z30" s="455"/>
      <c r="AA30" s="455"/>
      <c r="AB30" s="455"/>
      <c r="AC30" s="455"/>
      <c r="AD30" s="455"/>
      <c r="AE30" s="468">
        <f>'ภาพรวมกระจาย นน.ระดับรายวิชา'!AN29</f>
        <v>0.4</v>
      </c>
      <c r="AF30" s="467">
        <f>AE30*100/BX30</f>
        <v>12.081775003195672</v>
      </c>
      <c r="AG30" s="455"/>
      <c r="AH30" s="455"/>
      <c r="AI30" s="455"/>
      <c r="AJ30" s="455"/>
      <c r="AK30" s="455"/>
      <c r="AL30" s="455"/>
      <c r="AM30" s="468">
        <f>'ภาพรวมกระจาย นน.ระดับรายวิชา'!AX29</f>
        <v>0.12</v>
      </c>
      <c r="AN30" s="467">
        <f t="shared" si="12"/>
        <v>3.6245325009587015</v>
      </c>
      <c r="AO30" s="455"/>
      <c r="AP30" s="455"/>
      <c r="AQ30" s="468">
        <f>'ภาพรวมกระจาย นน.ระดับรายวิชา'!BD29</f>
        <v>0.04</v>
      </c>
      <c r="AR30" s="467">
        <f>AQ30*100/BX30</f>
        <v>1.2081775003195672</v>
      </c>
      <c r="AS30" s="455"/>
      <c r="AT30" s="455"/>
      <c r="AU30" s="455"/>
      <c r="AV30" s="455"/>
      <c r="AW30" s="455"/>
      <c r="AX30" s="455"/>
      <c r="AY30" s="455"/>
      <c r="AZ30" s="455"/>
      <c r="BA30" s="468">
        <f>'ภาพรวมกระจาย นน.ระดับรายวิชา'!BP29</f>
        <v>0.13999999999999999</v>
      </c>
      <c r="BB30" s="467">
        <f t="shared" si="13"/>
        <v>4.2286212511184846</v>
      </c>
      <c r="BC30" s="455"/>
      <c r="BD30" s="455"/>
      <c r="BE30" s="455"/>
      <c r="BF30" s="455"/>
      <c r="BG30" s="455"/>
      <c r="BH30" s="455"/>
      <c r="BI30" s="468">
        <f>'ภาพรวมกระจาย นน.ระดับรายวิชา'!BZ29</f>
        <v>0.14949494949494951</v>
      </c>
      <c r="BJ30" s="467">
        <f>BI30*100/BX30</f>
        <v>4.515410859780201</v>
      </c>
      <c r="BK30" s="455"/>
      <c r="BL30" s="455"/>
      <c r="BM30" s="455"/>
      <c r="BN30" s="455"/>
      <c r="BO30" s="455"/>
      <c r="BP30" s="468">
        <f>'ภาพรวมกระจาย นน.ระดับรายวิชา'!CI29</f>
        <v>0.18082191780821918</v>
      </c>
      <c r="BQ30" s="467">
        <f t="shared" si="16"/>
        <v>5.4616243165131122</v>
      </c>
      <c r="BR30" s="455"/>
      <c r="BS30" s="455"/>
      <c r="BT30" s="455"/>
      <c r="BU30" s="455"/>
      <c r="BV30" s="455"/>
      <c r="BW30" s="455"/>
      <c r="BX30" s="463">
        <f>J30+N30+Q30+X30+AE30+AM30+AQ30+BA30+BI30+BP30</f>
        <v>3.3107718021085364</v>
      </c>
      <c r="BY30" s="466">
        <f>K30+O30+R30+Y30+AF30+AN30+AR30+BB30+BJ30+BQ30</f>
        <v>100.00000000000001</v>
      </c>
    </row>
    <row r="31" spans="1:77" x14ac:dyDescent="0.4">
      <c r="A31" s="595" t="s">
        <v>43</v>
      </c>
      <c r="B31" s="595"/>
      <c r="C31" s="460"/>
      <c r="D31" s="460"/>
      <c r="E31" s="460"/>
      <c r="F31" s="460"/>
      <c r="G31" s="460"/>
      <c r="H31" s="460"/>
      <c r="I31" s="460"/>
      <c r="J31" s="461"/>
      <c r="K31" s="461"/>
      <c r="L31" s="461"/>
      <c r="M31" s="461"/>
      <c r="N31" s="461"/>
      <c r="O31" s="461"/>
      <c r="P31" s="461"/>
      <c r="Q31" s="461"/>
      <c r="R31" s="461"/>
      <c r="S31" s="461"/>
      <c r="T31" s="461"/>
      <c r="U31" s="461"/>
      <c r="V31" s="461"/>
      <c r="W31" s="461"/>
      <c r="X31" s="461"/>
      <c r="Y31" s="461"/>
      <c r="Z31" s="461"/>
      <c r="AA31" s="461"/>
      <c r="AB31" s="461"/>
      <c r="AC31" s="461"/>
      <c r="AD31" s="461"/>
      <c r="AE31" s="461"/>
      <c r="AF31" s="461"/>
      <c r="AG31" s="461"/>
      <c r="AH31" s="461"/>
      <c r="AI31" s="461"/>
      <c r="AJ31" s="461"/>
      <c r="AK31" s="461"/>
      <c r="AL31" s="461"/>
      <c r="AM31" s="461"/>
      <c r="AN31" s="461"/>
      <c r="AO31" s="461"/>
      <c r="AP31" s="461"/>
      <c r="AQ31" s="461"/>
      <c r="AR31" s="461"/>
      <c r="AS31" s="461"/>
      <c r="AT31" s="461"/>
      <c r="AU31" s="461"/>
      <c r="AV31" s="461"/>
      <c r="AW31" s="461"/>
      <c r="AX31" s="461"/>
      <c r="AY31" s="461"/>
      <c r="AZ31" s="461"/>
      <c r="BA31" s="461"/>
      <c r="BB31" s="461"/>
      <c r="BC31" s="461"/>
      <c r="BD31" s="461"/>
      <c r="BE31" s="461"/>
      <c r="BF31" s="461"/>
      <c r="BG31" s="461"/>
      <c r="BH31" s="461"/>
      <c r="BI31" s="461"/>
      <c r="BJ31" s="461"/>
      <c r="BK31" s="461"/>
      <c r="BL31" s="461"/>
      <c r="BM31" s="461"/>
      <c r="BN31" s="461"/>
      <c r="BO31" s="461"/>
      <c r="BP31" s="461"/>
      <c r="BQ31" s="461"/>
      <c r="BR31" s="461"/>
      <c r="BS31" s="461"/>
      <c r="BT31" s="461"/>
      <c r="BU31" s="461"/>
      <c r="BV31" s="461"/>
      <c r="BW31" s="461"/>
      <c r="BX31" s="463"/>
      <c r="BY31" s="466"/>
    </row>
    <row r="32" spans="1:77" ht="26.25" customHeight="1" x14ac:dyDescent="0.4">
      <c r="A32" s="23">
        <v>1</v>
      </c>
      <c r="B32" s="270" t="s">
        <v>44</v>
      </c>
      <c r="C32" s="463">
        <f>'ภาพรวมกระจาย นน.ระดับรายวิชา'!D31</f>
        <v>0.69974937343358401</v>
      </c>
      <c r="D32" s="466">
        <f t="shared" ref="D32" si="17">C32*100/BX32</f>
        <v>72.90388281066403</v>
      </c>
      <c r="E32" s="397"/>
      <c r="F32" s="397"/>
      <c r="G32" s="397"/>
      <c r="H32" s="397"/>
      <c r="I32" s="397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68">
        <f>'ภาพรวมกระจาย นน.ระดับรายวิชา'!AE31</f>
        <v>7.0075187969924818E-2</v>
      </c>
      <c r="Y32" s="467">
        <f>X32*100/BX32</f>
        <v>7.3008329634175002</v>
      </c>
      <c r="Z32" s="455"/>
      <c r="AA32" s="455"/>
      <c r="AB32" s="455"/>
      <c r="AC32" s="455"/>
      <c r="AD32" s="455"/>
      <c r="AE32" s="455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55"/>
      <c r="AR32" s="455"/>
      <c r="AS32" s="455"/>
      <c r="AT32" s="468">
        <f>'ภาพรวมกระจาย นน.ระดับรายวิชา'!BG31</f>
        <v>0.08</v>
      </c>
      <c r="AU32" s="467">
        <f>AT32*100/BX32</f>
        <v>8.3348565161762007</v>
      </c>
      <c r="AV32" s="455"/>
      <c r="AW32" s="455"/>
      <c r="AX32" s="468">
        <f>'ภาพรวมกระจาย นน.ระดับรายวิชา'!BM31</f>
        <v>0.04</v>
      </c>
      <c r="AY32" s="467">
        <f>AX32*100/BX32</f>
        <v>4.1674282580881004</v>
      </c>
      <c r="AZ32" s="455"/>
      <c r="BA32" s="468">
        <f>'ภาพรวมกระจาย นน.ระดับรายวิชา'!BP31</f>
        <v>6.9999999999999993E-2</v>
      </c>
      <c r="BB32" s="467">
        <f t="shared" ref="BB32:BB38" si="18">BA32*100/BX32</f>
        <v>7.2929994516541754</v>
      </c>
      <c r="BC32" s="455"/>
      <c r="BD32" s="455"/>
      <c r="BE32" s="455"/>
      <c r="BF32" s="455"/>
      <c r="BG32" s="455"/>
      <c r="BH32" s="455"/>
      <c r="BI32" s="455"/>
      <c r="BJ32" s="455"/>
      <c r="BK32" s="455"/>
      <c r="BL32" s="455"/>
      <c r="BM32" s="455"/>
      <c r="BN32" s="455"/>
      <c r="BO32" s="455"/>
      <c r="BP32" s="455"/>
      <c r="BQ32" s="455"/>
      <c r="BR32" s="455"/>
      <c r="BS32" s="455"/>
      <c r="BT32" s="455"/>
      <c r="BU32" s="455"/>
      <c r="BV32" s="455"/>
      <c r="BW32" s="455"/>
      <c r="BX32" s="463">
        <f>C32+X32+AT32+AX32+BA32</f>
        <v>0.9598245614035088</v>
      </c>
      <c r="BY32" s="466">
        <f>D32+Y32+AU32+AY32+BB32</f>
        <v>100</v>
      </c>
    </row>
    <row r="33" spans="1:77" ht="26.25" customHeight="1" x14ac:dyDescent="0.4">
      <c r="A33" s="23">
        <v>2</v>
      </c>
      <c r="B33" s="270" t="s">
        <v>45</v>
      </c>
      <c r="C33" s="397"/>
      <c r="D33" s="397"/>
      <c r="E33" s="463">
        <f>'ภาพรวมกระจาย นน.ระดับรายวิชา'!G32</f>
        <v>2.0999999999999996</v>
      </c>
      <c r="F33" s="466">
        <f t="shared" ref="F33:F34" si="19">E33*100/BX33</f>
        <v>75.005699521240203</v>
      </c>
      <c r="G33" s="397"/>
      <c r="H33" s="397"/>
      <c r="I33" s="397"/>
      <c r="J33" s="455"/>
      <c r="K33" s="455"/>
      <c r="L33" s="455"/>
      <c r="M33" s="455"/>
      <c r="N33" s="455"/>
      <c r="O33" s="455"/>
      <c r="P33" s="455"/>
      <c r="Q33" s="455"/>
      <c r="R33" s="455"/>
      <c r="S33" s="455"/>
      <c r="T33" s="455"/>
      <c r="U33" s="455"/>
      <c r="V33" s="455"/>
      <c r="W33" s="455"/>
      <c r="X33" s="455"/>
      <c r="Y33" s="455"/>
      <c r="Z33" s="468">
        <f>'ภาพรวมกระจาย นน.ระดับรายวิชา'!AH32</f>
        <v>0.49</v>
      </c>
      <c r="AA33" s="467">
        <f>Z33*100/BX33</f>
        <v>17.501329888289384</v>
      </c>
      <c r="AB33" s="468">
        <f>'ภาพรวมกระจาย นน.ระดับรายวิชา'!AK32</f>
        <v>6.9787234042553187E-2</v>
      </c>
      <c r="AC33" s="467">
        <f>AB33*100/BX33</f>
        <v>2.4925906223877194</v>
      </c>
      <c r="AD33" s="455"/>
      <c r="AE33" s="455"/>
      <c r="AF33" s="455"/>
      <c r="AG33" s="455"/>
      <c r="AH33" s="455"/>
      <c r="AI33" s="455"/>
      <c r="AJ33" s="455"/>
      <c r="AK33" s="455"/>
      <c r="AL33" s="455"/>
      <c r="AM33" s="455"/>
      <c r="AN33" s="455"/>
      <c r="AO33" s="455"/>
      <c r="AP33" s="455"/>
      <c r="AQ33" s="455"/>
      <c r="AR33" s="455"/>
      <c r="AS33" s="455"/>
      <c r="AT33" s="455"/>
      <c r="AU33" s="455"/>
      <c r="AV33" s="455"/>
      <c r="AW33" s="455"/>
      <c r="AX33" s="455"/>
      <c r="AY33" s="455"/>
      <c r="AZ33" s="455"/>
      <c r="BA33" s="468">
        <f>'ภาพรวมกระจาย นน.ระดับรายวิชา'!BP32</f>
        <v>0.13999999999999999</v>
      </c>
      <c r="BB33" s="467">
        <f t="shared" si="18"/>
        <v>5.0003799680826804</v>
      </c>
      <c r="BC33" s="455"/>
      <c r="BD33" s="455"/>
      <c r="BE33" s="455"/>
      <c r="BF33" s="455"/>
      <c r="BG33" s="455"/>
      <c r="BH33" s="455"/>
      <c r="BI33" s="455"/>
      <c r="BJ33" s="455"/>
      <c r="BK33" s="455"/>
      <c r="BL33" s="455"/>
      <c r="BM33" s="455"/>
      <c r="BN33" s="455"/>
      <c r="BO33" s="455"/>
      <c r="BP33" s="455"/>
      <c r="BQ33" s="455"/>
      <c r="BR33" s="455"/>
      <c r="BS33" s="455"/>
      <c r="BT33" s="455"/>
      <c r="BU33" s="455"/>
      <c r="BV33" s="455"/>
      <c r="BW33" s="455"/>
      <c r="BX33" s="463">
        <f>E33+Z33+AB33+BA33</f>
        <v>2.7997872340425531</v>
      </c>
      <c r="BY33" s="466">
        <f>F33+AA33+AC33+BB33</f>
        <v>100</v>
      </c>
    </row>
    <row r="34" spans="1:77" x14ac:dyDescent="0.4">
      <c r="A34" s="23">
        <v>3</v>
      </c>
      <c r="B34" s="270" t="s">
        <v>46</v>
      </c>
      <c r="C34" s="397"/>
      <c r="D34" s="397"/>
      <c r="E34" s="463">
        <f>'ภาพรวมกระจาย นน.ระดับรายวิชา'!G33</f>
        <v>2.0999999999999996</v>
      </c>
      <c r="F34" s="466">
        <f t="shared" si="19"/>
        <v>41.825821237585934</v>
      </c>
      <c r="G34" s="397"/>
      <c r="H34" s="397"/>
      <c r="I34" s="397"/>
      <c r="J34" s="455"/>
      <c r="K34" s="455"/>
      <c r="L34" s="455"/>
      <c r="M34" s="455"/>
      <c r="N34" s="455"/>
      <c r="O34" s="455"/>
      <c r="P34" s="455"/>
      <c r="Q34" s="455"/>
      <c r="R34" s="455"/>
      <c r="S34" s="468">
        <f>'ภาพรวมกระจาย นน.ระดับรายวิชา'!Y33</f>
        <v>0.42000000000000004</v>
      </c>
      <c r="T34" s="467">
        <f>S34*100/BX34</f>
        <v>8.365164247517189</v>
      </c>
      <c r="U34" s="455"/>
      <c r="V34" s="455"/>
      <c r="W34" s="455"/>
      <c r="X34" s="455"/>
      <c r="Y34" s="455"/>
      <c r="Z34" s="468">
        <f>'ภาพรวมกระจาย นน.ระดับรายวิชา'!AH33</f>
        <v>0.49</v>
      </c>
      <c r="AA34" s="467">
        <f>Z34*100/BX34</f>
        <v>9.7593582887700538</v>
      </c>
      <c r="AB34" s="455"/>
      <c r="AC34" s="455"/>
      <c r="AD34" s="455"/>
      <c r="AE34" s="468">
        <f>'ภาพรวมกระจาย นน.ระดับรายวิชา'!AN33</f>
        <v>0.35</v>
      </c>
      <c r="AF34" s="467">
        <f>AE34*100/BX34</f>
        <v>6.9709702062643233</v>
      </c>
      <c r="AG34" s="468">
        <f>'ภาพรวมกระจาย นน.ระดับรายวิชา'!AQ33</f>
        <v>0.35000000000000003</v>
      </c>
      <c r="AH34" s="467">
        <f>AG34*100/BX34</f>
        <v>6.9709702062643233</v>
      </c>
      <c r="AI34" s="468">
        <f>'ภาพรวมกระจาย นน.ระดับรายวิชา'!AT33</f>
        <v>0.2</v>
      </c>
      <c r="AJ34" s="467">
        <f>AI34*100/BX34</f>
        <v>3.9834115464367565</v>
      </c>
      <c r="AK34" s="468">
        <f>'ภาพรวมกระจาย นน.ระดับรายวิชา'!AV33</f>
        <v>0.25</v>
      </c>
      <c r="AL34" s="467">
        <f>AK34*100/BX34</f>
        <v>4.9792644330459455</v>
      </c>
      <c r="AM34" s="455"/>
      <c r="AN34" s="455"/>
      <c r="AO34" s="455"/>
      <c r="AP34" s="455"/>
      <c r="AQ34" s="455"/>
      <c r="AR34" s="455"/>
      <c r="AS34" s="455"/>
      <c r="AT34" s="468">
        <f>'ภาพรวมกระจาย นน.ระดับรายวิชา'!BG33</f>
        <v>0.12000000000000001</v>
      </c>
      <c r="AU34" s="467">
        <f>AT34*100/BX34</f>
        <v>2.3900469278620542</v>
      </c>
      <c r="AV34" s="455"/>
      <c r="AW34" s="455"/>
      <c r="AX34" s="455"/>
      <c r="AY34" s="455"/>
      <c r="AZ34" s="455"/>
      <c r="BA34" s="455"/>
      <c r="BB34" s="455"/>
      <c r="BC34" s="468">
        <f>'ภาพรวมกระจาย นน.ระดับรายวิชา'!BS33</f>
        <v>0.56000000000000005</v>
      </c>
      <c r="BD34" s="467">
        <f>BC34*100/BX34</f>
        <v>11.153552330022919</v>
      </c>
      <c r="BE34" s="455"/>
      <c r="BF34" s="455"/>
      <c r="BG34" s="455"/>
      <c r="BH34" s="455"/>
      <c r="BI34" s="455"/>
      <c r="BJ34" s="455"/>
      <c r="BK34" s="455"/>
      <c r="BL34" s="455"/>
      <c r="BM34" s="455"/>
      <c r="BN34" s="455"/>
      <c r="BO34" s="455"/>
      <c r="BP34" s="468">
        <f>'ภาพรวมกระจาย นน.ระดับรายวิชา'!CI33</f>
        <v>0.18082191780821918</v>
      </c>
      <c r="BQ34" s="467">
        <f>BP34*100/BX34</f>
        <v>3.6014405762304924</v>
      </c>
      <c r="BR34" s="455"/>
      <c r="BS34" s="455"/>
      <c r="BT34" s="455"/>
      <c r="BU34" s="455"/>
      <c r="BV34" s="455"/>
      <c r="BW34" s="455"/>
      <c r="BX34" s="463">
        <f>E34+S34+Z34+AE34+AG34+AI34+AK34+AT34+BC34+BP34</f>
        <v>5.0208219178082194</v>
      </c>
      <c r="BY34" s="466">
        <f>F34+T34+AA34+AF34+AH34+AJ34+AL34+AU34+BD34+BQ34</f>
        <v>99.999999999999986</v>
      </c>
    </row>
    <row r="35" spans="1:77" ht="26.25" customHeight="1" x14ac:dyDescent="0.4">
      <c r="A35" s="23">
        <v>4</v>
      </c>
      <c r="B35" s="270" t="s">
        <v>47</v>
      </c>
      <c r="C35" s="463">
        <f>'ภาพรวมกระจาย นน.ระดับรายวิชา'!D34</f>
        <v>0.69974937343358401</v>
      </c>
      <c r="D35" s="466">
        <f t="shared" ref="D35" si="20">C35*100/BX35</f>
        <v>76.910092603446259</v>
      </c>
      <c r="E35" s="397"/>
      <c r="F35" s="397"/>
      <c r="G35" s="397"/>
      <c r="H35" s="397"/>
      <c r="I35" s="397"/>
      <c r="J35" s="455"/>
      <c r="K35" s="455"/>
      <c r="L35" s="455"/>
      <c r="M35" s="455"/>
      <c r="N35" s="455"/>
      <c r="O35" s="455"/>
      <c r="P35" s="455"/>
      <c r="Q35" s="455"/>
      <c r="R35" s="455"/>
      <c r="S35" s="455"/>
      <c r="T35" s="455"/>
      <c r="U35" s="455"/>
      <c r="V35" s="455"/>
      <c r="W35" s="455"/>
      <c r="X35" s="468">
        <f>'ภาพรวมกระจาย นน.ระดับรายวิชา'!AE34</f>
        <v>0.12263157894736844</v>
      </c>
      <c r="Y35" s="467">
        <f t="shared" ref="Y35:Y37" si="21">X35*100/BX35</f>
        <v>13.478548821943503</v>
      </c>
      <c r="Z35" s="455"/>
      <c r="AA35" s="455"/>
      <c r="AB35" s="468">
        <f>'ภาพรวมกระจาย นน.ระดับรายวิชา'!AK34</f>
        <v>1.7446808510638297E-2</v>
      </c>
      <c r="AC35" s="467">
        <f>AB35*100/BX35</f>
        <v>1.9175946547884186</v>
      </c>
      <c r="AD35" s="455"/>
      <c r="AE35" s="455"/>
      <c r="AF35" s="455"/>
      <c r="AG35" s="455"/>
      <c r="AH35" s="455"/>
      <c r="AI35" s="455"/>
      <c r="AJ35" s="455"/>
      <c r="AK35" s="455"/>
      <c r="AL35" s="455"/>
      <c r="AM35" s="455"/>
      <c r="AN35" s="455"/>
      <c r="AO35" s="455"/>
      <c r="AP35" s="455"/>
      <c r="AQ35" s="455"/>
      <c r="AR35" s="455"/>
      <c r="AS35" s="455"/>
      <c r="AT35" s="455"/>
      <c r="AU35" s="455"/>
      <c r="AV35" s="455"/>
      <c r="AW35" s="455"/>
      <c r="AX35" s="455"/>
      <c r="AY35" s="455"/>
      <c r="AZ35" s="455"/>
      <c r="BA35" s="468">
        <f>'ภาพรวมกระจาย นน.ระดับรายวิชา'!BP34</f>
        <v>6.9999999999999993E-2</v>
      </c>
      <c r="BB35" s="467">
        <f t="shared" si="18"/>
        <v>7.6937639198218255</v>
      </c>
      <c r="BC35" s="455"/>
      <c r="BD35" s="455"/>
      <c r="BE35" s="455"/>
      <c r="BF35" s="455"/>
      <c r="BG35" s="455"/>
      <c r="BH35" s="455"/>
      <c r="BI35" s="455"/>
      <c r="BJ35" s="455"/>
      <c r="BK35" s="455"/>
      <c r="BL35" s="455"/>
      <c r="BM35" s="455"/>
      <c r="BN35" s="455"/>
      <c r="BO35" s="455"/>
      <c r="BP35" s="455"/>
      <c r="BQ35" s="455"/>
      <c r="BR35" s="455"/>
      <c r="BS35" s="455"/>
      <c r="BT35" s="455"/>
      <c r="BU35" s="455"/>
      <c r="BV35" s="455"/>
      <c r="BW35" s="455"/>
      <c r="BX35" s="463">
        <f>C35+X35+AB35+BA35</f>
        <v>0.90982776089159068</v>
      </c>
      <c r="BY35" s="466">
        <f>D35+Y35+AC35+BB35</f>
        <v>100</v>
      </c>
    </row>
    <row r="36" spans="1:77" ht="26.25" customHeight="1" x14ac:dyDescent="0.4">
      <c r="A36" s="23">
        <v>5</v>
      </c>
      <c r="B36" s="270" t="s">
        <v>48</v>
      </c>
      <c r="C36" s="397"/>
      <c r="D36" s="397"/>
      <c r="E36" s="463">
        <f>'ภาพรวมกระจาย นน.ระดับรายวิชา'!G35</f>
        <v>2.0999999999999996</v>
      </c>
      <c r="F36" s="466">
        <f>E36*100/BX36</f>
        <v>83.99494767232045</v>
      </c>
      <c r="G36" s="397"/>
      <c r="H36" s="397"/>
      <c r="I36" s="397"/>
      <c r="J36" s="455"/>
      <c r="K36" s="455"/>
      <c r="L36" s="455"/>
      <c r="M36" s="455"/>
      <c r="N36" s="455"/>
      <c r="O36" s="455"/>
      <c r="P36" s="455"/>
      <c r="Q36" s="455"/>
      <c r="R36" s="455"/>
      <c r="S36" s="455"/>
      <c r="T36" s="455"/>
      <c r="U36" s="455"/>
      <c r="V36" s="455"/>
      <c r="W36" s="455"/>
      <c r="X36" s="468">
        <f>'ภาพรวมกระจาย นน.ระดับรายวิชา'!AE35</f>
        <v>0.14015037593984964</v>
      </c>
      <c r="Y36" s="467">
        <f t="shared" si="21"/>
        <v>5.6056778539636722</v>
      </c>
      <c r="Z36" s="455"/>
      <c r="AA36" s="455"/>
      <c r="AB36" s="455"/>
      <c r="AC36" s="455"/>
      <c r="AD36" s="455"/>
      <c r="AE36" s="455"/>
      <c r="AF36" s="455"/>
      <c r="AG36" s="455"/>
      <c r="AH36" s="455"/>
      <c r="AI36" s="455"/>
      <c r="AJ36" s="455"/>
      <c r="AK36" s="455"/>
      <c r="AL36" s="455"/>
      <c r="AM36" s="455"/>
      <c r="AN36" s="455"/>
      <c r="AO36" s="455"/>
      <c r="AP36" s="455"/>
      <c r="AQ36" s="455"/>
      <c r="AR36" s="455"/>
      <c r="AS36" s="455"/>
      <c r="AT36" s="455">
        <f>'ภาพรวมกระจาย นน.ระดับรายวิชา'!BG35</f>
        <v>0.08</v>
      </c>
      <c r="AU36" s="467">
        <f>AT36*100/BX36</f>
        <v>3.1998075303741129</v>
      </c>
      <c r="AV36" s="455"/>
      <c r="AW36" s="455"/>
      <c r="AX36" s="455">
        <f>'ภาพรวมกระจาย นน.ระดับรายวิชา'!BM35</f>
        <v>0.04</v>
      </c>
      <c r="AY36" s="467">
        <f>AX36*100/BX36</f>
        <v>1.5999037651870565</v>
      </c>
      <c r="AZ36" s="455"/>
      <c r="BA36" s="468">
        <f>'ภาพรวมกระจาย นน.ระดับรายวิชา'!BP35</f>
        <v>0.13999999999999999</v>
      </c>
      <c r="BB36" s="467">
        <f t="shared" si="18"/>
        <v>5.5996631781546968</v>
      </c>
      <c r="BC36" s="455"/>
      <c r="BD36" s="455"/>
      <c r="BE36" s="455"/>
      <c r="BF36" s="455"/>
      <c r="BG36" s="455"/>
      <c r="BH36" s="455"/>
      <c r="BI36" s="455"/>
      <c r="BJ36" s="455"/>
      <c r="BK36" s="455"/>
      <c r="BL36" s="455"/>
      <c r="BM36" s="455"/>
      <c r="BN36" s="455"/>
      <c r="BO36" s="455"/>
      <c r="BP36" s="455"/>
      <c r="BQ36" s="455"/>
      <c r="BR36" s="455"/>
      <c r="BS36" s="455"/>
      <c r="BT36" s="455"/>
      <c r="BU36" s="455"/>
      <c r="BV36" s="455"/>
      <c r="BW36" s="455"/>
      <c r="BX36" s="463">
        <f>E36+X36+AT36+AX36+BA36</f>
        <v>2.5001503759398496</v>
      </c>
      <c r="BY36" s="466">
        <f>F36+Y36+AU36+AY36+BB36</f>
        <v>99.999999999999986</v>
      </c>
    </row>
    <row r="37" spans="1:77" ht="26.25" customHeight="1" x14ac:dyDescent="0.4">
      <c r="A37" s="23">
        <v>6</v>
      </c>
      <c r="B37" s="270" t="s">
        <v>49</v>
      </c>
      <c r="C37" s="397"/>
      <c r="D37" s="397"/>
      <c r="E37" s="397"/>
      <c r="F37" s="397"/>
      <c r="G37" s="397"/>
      <c r="H37" s="397"/>
      <c r="I37" s="397"/>
      <c r="J37" s="468">
        <f>'ภาพรวมกระจาย นน.ระดับรายวิชา'!M36</f>
        <v>2</v>
      </c>
      <c r="K37" s="467">
        <f t="shared" ref="K37" si="22">J37*100/BX37</f>
        <v>61.353225648203619</v>
      </c>
      <c r="L37" s="455"/>
      <c r="M37" s="455"/>
      <c r="N37" s="455"/>
      <c r="O37" s="455"/>
      <c r="P37" s="455"/>
      <c r="Q37" s="468">
        <f>'ภาพรวมกระจาย นน.ระดับรายวิชา'!V36</f>
        <v>0.21037974683544305</v>
      </c>
      <c r="R37" s="467">
        <f>Q37*100/BX37</f>
        <v>6.4537380397034445</v>
      </c>
      <c r="S37" s="455"/>
      <c r="T37" s="455"/>
      <c r="U37" s="455"/>
      <c r="V37" s="455"/>
      <c r="W37" s="455"/>
      <c r="X37" s="468">
        <f>'ภาพรวมกระจาย นน.ระดับรายวิชา'!AE36</f>
        <v>0.14015037593984964</v>
      </c>
      <c r="Y37" s="467">
        <f t="shared" si="21"/>
        <v>4.2993388198590807</v>
      </c>
      <c r="Z37" s="455"/>
      <c r="AA37" s="455"/>
      <c r="AB37" s="468">
        <f>'ภาพรวมกระจาย นน.ระดับรายวิชา'!AK36</f>
        <v>6.9787234042553187E-2</v>
      </c>
      <c r="AC37" s="467">
        <f t="shared" ref="AC37:AC39" si="23">AB37*100/BX37</f>
        <v>2.1408359587883812</v>
      </c>
      <c r="AD37" s="455"/>
      <c r="AE37" s="468">
        <f>'ภาพรวมกระจาย นน.ระดับรายวิชา'!AN36</f>
        <v>0.35</v>
      </c>
      <c r="AF37" s="467">
        <f>AE37*100/BX37</f>
        <v>10.736814488435632</v>
      </c>
      <c r="AG37" s="455"/>
      <c r="AH37" s="455"/>
      <c r="AI37" s="455"/>
      <c r="AJ37" s="455"/>
      <c r="AK37" s="455"/>
      <c r="AL37" s="455"/>
      <c r="AM37" s="468">
        <f>'ภาพรวมกระจาย นน.ระดับรายวิชา'!AX36</f>
        <v>0.12</v>
      </c>
      <c r="AN37" s="467">
        <f t="shared" ref="AN37:AN42" si="24">AM37*100/BX37</f>
        <v>3.681193538892217</v>
      </c>
      <c r="AO37" s="455"/>
      <c r="AP37" s="455"/>
      <c r="AQ37" s="468">
        <f>'ภาพรวมกระจาย นน.ระดับรายวิชา'!BD36</f>
        <v>0.08</v>
      </c>
      <c r="AR37" s="467">
        <f t="shared" ref="AR37:AR38" si="25">AQ37*100/BX37</f>
        <v>2.4541290259281445</v>
      </c>
      <c r="AS37" s="455"/>
      <c r="AT37" s="455"/>
      <c r="AU37" s="455"/>
      <c r="AV37" s="455"/>
      <c r="AW37" s="455"/>
      <c r="AX37" s="455"/>
      <c r="AY37" s="455"/>
      <c r="AZ37" s="455"/>
      <c r="BA37" s="468">
        <f>'ภาพรวมกระจาย นน.ระดับรายวิชา'!BP36</f>
        <v>0.13999999999999999</v>
      </c>
      <c r="BB37" s="467">
        <f t="shared" si="18"/>
        <v>4.2947257953742524</v>
      </c>
      <c r="BC37" s="455"/>
      <c r="BD37" s="455"/>
      <c r="BE37" s="455"/>
      <c r="BF37" s="455"/>
      <c r="BG37" s="455"/>
      <c r="BH37" s="455"/>
      <c r="BI37" s="468">
        <f>'ภาพรวมกระจาย นน.ระดับรายวิชา'!BZ36</f>
        <v>0.14949494949494951</v>
      </c>
      <c r="BJ37" s="467">
        <f>BI37*100/BX37</f>
        <v>4.5859986848152205</v>
      </c>
      <c r="BK37" s="455"/>
      <c r="BL37" s="455"/>
      <c r="BM37" s="455"/>
      <c r="BN37" s="455"/>
      <c r="BO37" s="455"/>
      <c r="BP37" s="455"/>
      <c r="BQ37" s="455"/>
      <c r="BR37" s="455"/>
      <c r="BS37" s="455"/>
      <c r="BT37" s="455"/>
      <c r="BU37" s="455"/>
      <c r="BV37" s="455"/>
      <c r="BW37" s="455"/>
      <c r="BX37" s="463">
        <f>J37+Q37+X37+AB37+AE37+AM37+AQ37+BA37+BI37</f>
        <v>3.2598123063127957</v>
      </c>
      <c r="BY37" s="466">
        <f>K37+R37+Y37+AC37+AF37+AN37+AR37+BB37+BJ37</f>
        <v>99.999999999999986</v>
      </c>
    </row>
    <row r="38" spans="1:77" ht="26.25" customHeight="1" x14ac:dyDescent="0.4">
      <c r="A38" s="23">
        <v>7</v>
      </c>
      <c r="B38" s="270" t="s">
        <v>50</v>
      </c>
      <c r="C38" s="397"/>
      <c r="D38" s="397"/>
      <c r="E38" s="397"/>
      <c r="F38" s="397"/>
      <c r="G38" s="397"/>
      <c r="H38" s="397"/>
      <c r="I38" s="397"/>
      <c r="J38" s="455"/>
      <c r="K38" s="455"/>
      <c r="L38" s="468">
        <f>'ภาพรวมกระจาย นน.ระดับรายวิชา'!P37</f>
        <v>1.875</v>
      </c>
      <c r="M38" s="467">
        <f>L38*100/BX38</f>
        <v>52.014165559982288</v>
      </c>
      <c r="N38" s="455"/>
      <c r="O38" s="455"/>
      <c r="P38" s="455"/>
      <c r="Q38" s="455"/>
      <c r="R38" s="455"/>
      <c r="S38" s="468">
        <f>'ภาพรวมกระจาย นน.ระดับรายวิชา'!Y37</f>
        <v>0.42000000000000004</v>
      </c>
      <c r="T38" s="467">
        <f t="shared" ref="T38:T40" si="26">S38*100/BX38</f>
        <v>11.651173085436033</v>
      </c>
      <c r="U38" s="455"/>
      <c r="V38" s="455"/>
      <c r="W38" s="455"/>
      <c r="X38" s="455"/>
      <c r="Y38" s="455"/>
      <c r="Z38" s="468">
        <f>'ภาพรวมกระจาย นน.ระดับรายวิชา'!AH37</f>
        <v>0.49</v>
      </c>
      <c r="AA38" s="467">
        <f t="shared" ref="AA38:AA40" si="27">Z38*100/BX38</f>
        <v>13.593035266342037</v>
      </c>
      <c r="AB38" s="468">
        <f>'ภาพรวมกระจาย นน.ระดับรายวิชา'!AK37</f>
        <v>6.9787234042553187E-2</v>
      </c>
      <c r="AC38" s="467">
        <f t="shared" si="23"/>
        <v>1.9359598642467164</v>
      </c>
      <c r="AD38" s="455"/>
      <c r="AE38" s="455"/>
      <c r="AF38" s="455"/>
      <c r="AG38" s="468">
        <f>'ภาพรวมกระจาย นน.ระดับรายวิชา'!AQ37</f>
        <v>0.45</v>
      </c>
      <c r="AH38" s="467">
        <f t="shared" ref="AH38:AH42" si="28">AG38*100/BX38</f>
        <v>12.483399734395748</v>
      </c>
      <c r="AI38" s="455"/>
      <c r="AJ38" s="455"/>
      <c r="AK38" s="455"/>
      <c r="AL38" s="455"/>
      <c r="AM38" s="468">
        <f>'ภาพรวมกระจาย นน.ระดับรายวิชา'!AX37</f>
        <v>0.12</v>
      </c>
      <c r="AN38" s="467">
        <f t="shared" si="24"/>
        <v>3.3289065958388662</v>
      </c>
      <c r="AO38" s="455"/>
      <c r="AP38" s="455"/>
      <c r="AQ38" s="468">
        <f>'ภาพรวมกระจาย นน.ระดับรายวิชา'!BD37</f>
        <v>0.04</v>
      </c>
      <c r="AR38" s="467">
        <f t="shared" si="25"/>
        <v>1.1096355319462887</v>
      </c>
      <c r="AS38" s="455"/>
      <c r="AT38" s="455"/>
      <c r="AU38" s="455"/>
      <c r="AV38" s="455"/>
      <c r="AW38" s="455"/>
      <c r="AX38" s="455"/>
      <c r="AY38" s="455"/>
      <c r="AZ38" s="455"/>
      <c r="BA38" s="468">
        <f>'ภาพรวมกระจาย นน.ระดับรายวิชา'!BP37</f>
        <v>0.13999999999999999</v>
      </c>
      <c r="BB38" s="467">
        <f t="shared" si="18"/>
        <v>3.8837243618120101</v>
      </c>
      <c r="BC38" s="455"/>
      <c r="BD38" s="455"/>
      <c r="BE38" s="455"/>
      <c r="BF38" s="455"/>
      <c r="BG38" s="455"/>
      <c r="BH38" s="455"/>
      <c r="BI38" s="455"/>
      <c r="BJ38" s="455"/>
      <c r="BK38" s="455"/>
      <c r="BL38" s="455"/>
      <c r="BM38" s="455"/>
      <c r="BN38" s="455"/>
      <c r="BO38" s="455"/>
      <c r="BP38" s="455"/>
      <c r="BQ38" s="455"/>
      <c r="BR38" s="455"/>
      <c r="BS38" s="455"/>
      <c r="BT38" s="455"/>
      <c r="BU38" s="455"/>
      <c r="BV38" s="455"/>
      <c r="BW38" s="455"/>
      <c r="BX38" s="463">
        <f>L38+S38+Z38+AB38+AG38+AM38+AQ38+BA38</f>
        <v>3.6047872340425537</v>
      </c>
      <c r="BY38" s="466">
        <f>M38+T38+AA38+AC38+AH38+AN38+AR38+BB38</f>
        <v>99.999999999999986</v>
      </c>
    </row>
    <row r="39" spans="1:77" ht="26.25" customHeight="1" x14ac:dyDescent="0.4">
      <c r="A39" s="23">
        <v>8</v>
      </c>
      <c r="B39" s="270" t="s">
        <v>51</v>
      </c>
      <c r="C39" s="397"/>
      <c r="D39" s="397"/>
      <c r="E39" s="397"/>
      <c r="F39" s="397"/>
      <c r="G39" s="397"/>
      <c r="H39" s="397"/>
      <c r="I39" s="397"/>
      <c r="J39" s="455"/>
      <c r="K39" s="455"/>
      <c r="L39" s="468">
        <f>'ภาพรวมกระจาย นน.ระดับรายวิชา'!P38</f>
        <v>1.875</v>
      </c>
      <c r="M39" s="467">
        <f t="shared" ref="M39:M40" si="29">L39*100/BX39</f>
        <v>47.410894418291853</v>
      </c>
      <c r="N39" s="455"/>
      <c r="O39" s="455"/>
      <c r="P39" s="455"/>
      <c r="Q39" s="455"/>
      <c r="R39" s="455"/>
      <c r="S39" s="468">
        <f>'ภาพรวมกระจาย นน.ระดับรายวิชา'!Y38</f>
        <v>0.42000000000000004</v>
      </c>
      <c r="T39" s="467">
        <f t="shared" si="26"/>
        <v>10.620040349697378</v>
      </c>
      <c r="U39" s="455"/>
      <c r="V39" s="455"/>
      <c r="W39" s="455"/>
      <c r="X39" s="455"/>
      <c r="Y39" s="455"/>
      <c r="Z39" s="468">
        <f>'ภาพรวมกระจาย นน.ระดับรายวิชา'!AH38</f>
        <v>0.49</v>
      </c>
      <c r="AA39" s="467">
        <f t="shared" si="27"/>
        <v>12.390047074646938</v>
      </c>
      <c r="AB39" s="468">
        <f>'ภาพรวมกระจาย นน.ระดับรายวิชา'!AK38</f>
        <v>6.9787234042553187E-2</v>
      </c>
      <c r="AC39" s="467">
        <f t="shared" si="23"/>
        <v>1.7646267652992598</v>
      </c>
      <c r="AD39" s="455"/>
      <c r="AE39" s="455"/>
      <c r="AF39" s="455"/>
      <c r="AG39" s="468">
        <f>'ภาพรวมกระจาย นน.ระดับรายวิชา'!AQ38</f>
        <v>0.35000000000000003</v>
      </c>
      <c r="AH39" s="467">
        <f t="shared" si="28"/>
        <v>8.8500336247478124</v>
      </c>
      <c r="AI39" s="455"/>
      <c r="AJ39" s="455"/>
      <c r="AK39" s="468">
        <f>'ภาพรวมกระจาย นน.ระดับรายวิชา'!AV38</f>
        <v>9.9999999999999992E-2</v>
      </c>
      <c r="AL39" s="467">
        <f>AK39*100/BX39</f>
        <v>2.5285810356422322</v>
      </c>
      <c r="AM39" s="468">
        <f>'ภาพรวมกระจาย นน.ระดับรายวิชา'!AX38</f>
        <v>0.16</v>
      </c>
      <c r="AN39" s="467">
        <f t="shared" si="24"/>
        <v>4.0457296570275716</v>
      </c>
      <c r="AO39" s="455"/>
      <c r="AP39" s="455"/>
      <c r="AQ39" s="455"/>
      <c r="AR39" s="455"/>
      <c r="AS39" s="455"/>
      <c r="AT39" s="455"/>
      <c r="AU39" s="455"/>
      <c r="AV39" s="455"/>
      <c r="AW39" s="455"/>
      <c r="AX39" s="455"/>
      <c r="AY39" s="455"/>
      <c r="AZ39" s="455"/>
      <c r="BA39" s="455"/>
      <c r="BB39" s="455"/>
      <c r="BC39" s="468">
        <f>'ภาพรวมกระจาย นน.ระดับรายวิชา'!BS38</f>
        <v>0.49</v>
      </c>
      <c r="BD39" s="467">
        <f t="shared" ref="BD39:BD40" si="30">BC39*100/BX39</f>
        <v>12.390047074646938</v>
      </c>
      <c r="BE39" s="455"/>
      <c r="BF39" s="455"/>
      <c r="BG39" s="455"/>
      <c r="BH39" s="455"/>
      <c r="BI39" s="455"/>
      <c r="BJ39" s="455"/>
      <c r="BK39" s="455"/>
      <c r="BL39" s="455"/>
      <c r="BM39" s="455"/>
      <c r="BN39" s="455"/>
      <c r="BO39" s="455"/>
      <c r="BP39" s="455"/>
      <c r="BQ39" s="455"/>
      <c r="BR39" s="455"/>
      <c r="BS39" s="455"/>
      <c r="BT39" s="455"/>
      <c r="BU39" s="455"/>
      <c r="BV39" s="455"/>
      <c r="BW39" s="455"/>
      <c r="BX39" s="463">
        <f>L39+S39+Z39+AB39+AG39+AK39+AM39+BC39</f>
        <v>3.9547872340425538</v>
      </c>
      <c r="BY39" s="466">
        <f>M39+T39+AA39+AC39+AH39+AL39+AN39+BD39</f>
        <v>99.999999999999986</v>
      </c>
    </row>
    <row r="40" spans="1:77" ht="26.25" customHeight="1" x14ac:dyDescent="0.4">
      <c r="A40" s="23">
        <v>9</v>
      </c>
      <c r="B40" s="270" t="s">
        <v>52</v>
      </c>
      <c r="C40" s="397"/>
      <c r="D40" s="397"/>
      <c r="E40" s="397"/>
      <c r="F40" s="397"/>
      <c r="G40" s="397"/>
      <c r="H40" s="397"/>
      <c r="I40" s="397"/>
      <c r="J40" s="455"/>
      <c r="K40" s="455"/>
      <c r="L40" s="468">
        <f>'ภาพรวมกระจาย นน.ระดับรายวิชา'!P39</f>
        <v>1.875</v>
      </c>
      <c r="M40" s="467">
        <f t="shared" si="29"/>
        <v>43.957835732101778</v>
      </c>
      <c r="N40" s="455"/>
      <c r="O40" s="455"/>
      <c r="P40" s="455"/>
      <c r="Q40" s="455"/>
      <c r="R40" s="455"/>
      <c r="S40" s="468">
        <f>'ภาพรวมกระจาย นน.ระดับรายวิชา'!Y39</f>
        <v>0.42000000000000004</v>
      </c>
      <c r="T40" s="467">
        <f t="shared" si="26"/>
        <v>9.8465552039907998</v>
      </c>
      <c r="U40" s="455"/>
      <c r="V40" s="455"/>
      <c r="W40" s="455"/>
      <c r="X40" s="468">
        <f>'ภาพรวมกระจาย นน.ระดับรายวิชา'!AE39</f>
        <v>0.42045112781954891</v>
      </c>
      <c r="Y40" s="467">
        <f t="shared" ref="Y40:Y41" si="31">X40*100/BX40</f>
        <v>9.857131525369951</v>
      </c>
      <c r="Z40" s="468">
        <f>'ภาพรวมกระจาย นน.ระดับรายวิชา'!AH39</f>
        <v>0.21000000000000002</v>
      </c>
      <c r="AA40" s="467">
        <f t="shared" si="27"/>
        <v>4.9232776019953999</v>
      </c>
      <c r="AB40" s="455"/>
      <c r="AC40" s="455"/>
      <c r="AD40" s="455"/>
      <c r="AE40" s="455"/>
      <c r="AF40" s="455"/>
      <c r="AG40" s="468">
        <f>'ภาพรวมกระจาย นน.ระดับรายวิชา'!AQ39</f>
        <v>0.45</v>
      </c>
      <c r="AH40" s="467">
        <f t="shared" si="28"/>
        <v>10.549880575704426</v>
      </c>
      <c r="AI40" s="455"/>
      <c r="AJ40" s="455"/>
      <c r="AK40" s="455"/>
      <c r="AL40" s="455"/>
      <c r="AM40" s="468">
        <f>'ภาพรวมกระจาย นน.ระดับรายวิชา'!AX39</f>
        <v>0.16</v>
      </c>
      <c r="AN40" s="467">
        <f t="shared" si="24"/>
        <v>3.7510686491393517</v>
      </c>
      <c r="AO40" s="455"/>
      <c r="AP40" s="455"/>
      <c r="AQ40" s="455"/>
      <c r="AR40" s="455"/>
      <c r="AS40" s="455"/>
      <c r="AT40" s="455"/>
      <c r="AU40" s="455"/>
      <c r="AV40" s="468">
        <f>'ภาพรวมกระจาย นน.ระดับรายวิชา'!BJ39</f>
        <v>0.24000000000000002</v>
      </c>
      <c r="AW40" s="467">
        <f>AV40*100/BX40</f>
        <v>5.6266029737090282</v>
      </c>
      <c r="AX40" s="455"/>
      <c r="AY40" s="455"/>
      <c r="AZ40" s="455"/>
      <c r="BA40" s="455"/>
      <c r="BB40" s="455"/>
      <c r="BC40" s="468">
        <f>'ภาพรวมกระจาย นน.ระดับรายวิชา'!BS39</f>
        <v>0.35</v>
      </c>
      <c r="BD40" s="467">
        <f t="shared" si="30"/>
        <v>8.2054626699923308</v>
      </c>
      <c r="BE40" s="468">
        <f>'ภาพรวมกระจาย นน.ระดับรายวิชา'!BV39</f>
        <v>0.13999999999999999</v>
      </c>
      <c r="BF40" s="467">
        <f>BE40*100/BX40</f>
        <v>3.2821850679969322</v>
      </c>
      <c r="BG40" s="455"/>
      <c r="BH40" s="455"/>
      <c r="BI40" s="455"/>
      <c r="BJ40" s="455"/>
      <c r="BK40" s="455"/>
      <c r="BL40" s="455"/>
      <c r="BM40" s="455"/>
      <c r="BN40" s="455"/>
      <c r="BO40" s="455"/>
      <c r="BP40" s="455"/>
      <c r="BQ40" s="455"/>
      <c r="BR40" s="455"/>
      <c r="BS40" s="455"/>
      <c r="BT40" s="455"/>
      <c r="BU40" s="455"/>
      <c r="BV40" s="455"/>
      <c r="BW40" s="455"/>
      <c r="BX40" s="463">
        <f>L40+S40+X40+Z40+AG40+AM40+AV40+BC40+BE40</f>
        <v>4.2654511278195493</v>
      </c>
      <c r="BY40" s="466">
        <f>M40+T40+Y40+AA40+AH40+AN40+AW40+BD40+BF40</f>
        <v>99.999999999999986</v>
      </c>
    </row>
    <row r="41" spans="1:77" ht="26.25" customHeight="1" x14ac:dyDescent="0.4">
      <c r="A41" s="23">
        <v>10</v>
      </c>
      <c r="B41" s="270" t="s">
        <v>53</v>
      </c>
      <c r="C41" s="397"/>
      <c r="D41" s="397"/>
      <c r="E41" s="397"/>
      <c r="F41" s="397"/>
      <c r="G41" s="397"/>
      <c r="H41" s="397"/>
      <c r="I41" s="397"/>
      <c r="J41" s="468">
        <f>'ภาพรวมกระจาย นน.ระดับรายวิชา'!M40</f>
        <v>2</v>
      </c>
      <c r="K41" s="467">
        <f t="shared" ref="K41" si="32">J41*100/BX41</f>
        <v>69.690968834461813</v>
      </c>
      <c r="L41" s="455"/>
      <c r="M41" s="455"/>
      <c r="N41" s="455"/>
      <c r="O41" s="455"/>
      <c r="P41" s="455"/>
      <c r="Q41" s="468">
        <f>'ภาพรวมกระจาย นน.ระดับรายวิชา'!V40</f>
        <v>0.21037974683544305</v>
      </c>
      <c r="R41" s="467">
        <f>Q41*100/BX41</f>
        <v>7.3307841900554136</v>
      </c>
      <c r="S41" s="455"/>
      <c r="T41" s="455"/>
      <c r="U41" s="455"/>
      <c r="V41" s="455"/>
      <c r="W41" s="455"/>
      <c r="X41" s="468">
        <f>'ภาพรวมกระจาย นน.ระดับรายวิชา'!AE40</f>
        <v>0.14015037593984964</v>
      </c>
      <c r="Y41" s="467">
        <f t="shared" si="31"/>
        <v>4.8836077408810832</v>
      </c>
      <c r="Z41" s="455"/>
      <c r="AA41" s="455"/>
      <c r="AB41" s="468">
        <f>'ภาพรวมกระจาย นน.ระดับรายวิชา'!AK40</f>
        <v>6.9787234042553187E-2</v>
      </c>
      <c r="AC41" s="467">
        <f>AB41*100/BX41</f>
        <v>2.4317699763514331</v>
      </c>
      <c r="AD41" s="455"/>
      <c r="AE41" s="455"/>
      <c r="AF41" s="455"/>
      <c r="AG41" s="455"/>
      <c r="AH41" s="455"/>
      <c r="AI41" s="455"/>
      <c r="AJ41" s="455"/>
      <c r="AK41" s="455"/>
      <c r="AL41" s="455"/>
      <c r="AM41" s="468">
        <f>'ภาพรวมกระจาย นน.ระดับรายวิชา'!AX40</f>
        <v>0.16</v>
      </c>
      <c r="AN41" s="467">
        <f t="shared" si="24"/>
        <v>5.5752775067569447</v>
      </c>
      <c r="AO41" s="455"/>
      <c r="AP41" s="455"/>
      <c r="AQ41" s="455"/>
      <c r="AR41" s="455"/>
      <c r="AS41" s="455"/>
      <c r="AT41" s="455"/>
      <c r="AU41" s="455"/>
      <c r="AV41" s="455"/>
      <c r="AW41" s="455"/>
      <c r="AX41" s="455"/>
      <c r="AY41" s="455"/>
      <c r="AZ41" s="455"/>
      <c r="BA41" s="468">
        <f>'ภาพรวมกระจาย นน.ระดับรายวิชา'!BP40</f>
        <v>0.13999999999999999</v>
      </c>
      <c r="BB41" s="467">
        <f t="shared" ref="BB41" si="33">BA41*100/BX41</f>
        <v>4.8783678184123263</v>
      </c>
      <c r="BC41" s="455"/>
      <c r="BD41" s="455"/>
      <c r="BE41" s="455"/>
      <c r="BF41" s="455"/>
      <c r="BG41" s="455"/>
      <c r="BH41" s="455"/>
      <c r="BI41" s="468">
        <f>'ภาพรวมกระจาย นน.ระดับรายวิชา'!BZ40</f>
        <v>0.14949494949494951</v>
      </c>
      <c r="BJ41" s="467">
        <f>BI41*100/BX41</f>
        <v>5.2092239330809846</v>
      </c>
      <c r="BK41" s="455"/>
      <c r="BL41" s="455"/>
      <c r="BM41" s="455"/>
      <c r="BN41" s="455"/>
      <c r="BO41" s="455"/>
      <c r="BP41" s="455"/>
      <c r="BQ41" s="455"/>
      <c r="BR41" s="455"/>
      <c r="BS41" s="455"/>
      <c r="BT41" s="455"/>
      <c r="BU41" s="455"/>
      <c r="BV41" s="455"/>
      <c r="BW41" s="455"/>
      <c r="BX41" s="463">
        <f>J41+Q41+X41+AB41+AM41+BA41+BI41</f>
        <v>2.8698123063127956</v>
      </c>
      <c r="BY41" s="466">
        <f>K41+R41+Y41+AC41+AN41+BB41+BJ41</f>
        <v>100</v>
      </c>
    </row>
    <row r="42" spans="1:77" ht="26.25" customHeight="1" x14ac:dyDescent="0.4">
      <c r="A42" s="23">
        <v>11</v>
      </c>
      <c r="B42" s="270" t="s">
        <v>54</v>
      </c>
      <c r="C42" s="397"/>
      <c r="D42" s="397"/>
      <c r="E42" s="397"/>
      <c r="F42" s="397"/>
      <c r="G42" s="397"/>
      <c r="H42" s="397"/>
      <c r="I42" s="397"/>
      <c r="J42" s="455"/>
      <c r="K42" s="455"/>
      <c r="L42" s="468">
        <f>'ภาพรวมกระจาย นน.ระดับรายวิชา'!P41</f>
        <v>1.875</v>
      </c>
      <c r="M42" s="467">
        <f>L42*100/BX42</f>
        <v>40.36598493003229</v>
      </c>
      <c r="N42" s="455"/>
      <c r="O42" s="455"/>
      <c r="P42" s="455"/>
      <c r="Q42" s="455"/>
      <c r="R42" s="455"/>
      <c r="S42" s="468">
        <f>'ภาพรวมกระจาย นน.ระดับรายวิชา'!Y41</f>
        <v>0.42000000000000004</v>
      </c>
      <c r="T42" s="467">
        <f>S42*100/BX42</f>
        <v>9.041980624327234</v>
      </c>
      <c r="U42" s="455"/>
      <c r="V42" s="455"/>
      <c r="W42" s="455"/>
      <c r="X42" s="455"/>
      <c r="Y42" s="455"/>
      <c r="Z42" s="468">
        <f>'ภาพรวมกระจาย นน.ระดับรายวิชา'!AH41</f>
        <v>0.56000000000000005</v>
      </c>
      <c r="AA42" s="467">
        <f>Z42*100/BX42</f>
        <v>12.055974165769646</v>
      </c>
      <c r="AB42" s="455"/>
      <c r="AC42" s="455"/>
      <c r="AD42" s="455"/>
      <c r="AE42" s="455"/>
      <c r="AF42" s="455"/>
      <c r="AG42" s="468">
        <f>'ภาพรวมกระจาย นน.ระดับรายวิชา'!AQ41</f>
        <v>0.45</v>
      </c>
      <c r="AH42" s="467">
        <f t="shared" si="28"/>
        <v>9.687836383207749</v>
      </c>
      <c r="AI42" s="455"/>
      <c r="AJ42" s="455"/>
      <c r="AK42" s="455"/>
      <c r="AL42" s="455"/>
      <c r="AM42" s="468">
        <f>'ภาพรวมกระจาย นน.ระดับรายวิชา'!AX41</f>
        <v>0.08</v>
      </c>
      <c r="AN42" s="467">
        <f t="shared" si="24"/>
        <v>1.7222820236813776</v>
      </c>
      <c r="AO42" s="455"/>
      <c r="AP42" s="455"/>
      <c r="AQ42" s="468">
        <f>'ภาพรวมกระจาย นน.ระดับรายวิชา'!BD41</f>
        <v>0.08</v>
      </c>
      <c r="AR42" s="467">
        <f>AQ42*100/BX42</f>
        <v>1.7222820236813776</v>
      </c>
      <c r="AS42" s="455"/>
      <c r="AT42" s="455"/>
      <c r="AU42" s="455"/>
      <c r="AV42" s="468">
        <f>'ภาพรวมกระจาย นน.ระดับรายวิชา'!BJ41</f>
        <v>0.24000000000000002</v>
      </c>
      <c r="AW42" s="467">
        <f>AV42*100/BX42</f>
        <v>5.1668460710441337</v>
      </c>
      <c r="AX42" s="455"/>
      <c r="AY42" s="455"/>
      <c r="AZ42" s="455"/>
      <c r="BA42" s="455"/>
      <c r="BB42" s="455"/>
      <c r="BC42" s="468">
        <f>'ภาพรวมกระจาย นน.ระดับรายวิชา'!BS41</f>
        <v>0.28000000000000003</v>
      </c>
      <c r="BD42" s="467">
        <f>BC42*100/BX42</f>
        <v>6.027987082884823</v>
      </c>
      <c r="BE42" s="468">
        <f>'ภาพรวมกระจาย นน.ระดับรายวิชา'!BV41</f>
        <v>0.20999999999999996</v>
      </c>
      <c r="BF42" s="467">
        <f>BE42*100/BX42</f>
        <v>4.5209903121636152</v>
      </c>
      <c r="BG42" s="455"/>
      <c r="BH42" s="455"/>
      <c r="BI42" s="455"/>
      <c r="BJ42" s="455"/>
      <c r="BK42" s="468">
        <f>'ภาพรวมกระจาย นน.ระดับรายวิชา'!CC41</f>
        <v>0.45</v>
      </c>
      <c r="BL42" s="467">
        <f>BK42*100/BX42</f>
        <v>9.687836383207749</v>
      </c>
      <c r="BM42" s="455"/>
      <c r="BN42" s="455"/>
      <c r="BO42" s="455"/>
      <c r="BP42" s="455"/>
      <c r="BQ42" s="455"/>
      <c r="BR42" s="455"/>
      <c r="BS42" s="455"/>
      <c r="BT42" s="455"/>
      <c r="BU42" s="455"/>
      <c r="BV42" s="455"/>
      <c r="BW42" s="455"/>
      <c r="BX42" s="463">
        <f>L42+S42+Z42+AG42+AM42+AQ42+AV42+BC42+BE42+BK42</f>
        <v>4.6450000000000005</v>
      </c>
      <c r="BY42" s="466">
        <f>M42+T42+AA42+AH42+AN42+AR42+AW42+BD42+BF42+BL42</f>
        <v>99.999999999999986</v>
      </c>
    </row>
    <row r="43" spans="1:77" x14ac:dyDescent="0.4">
      <c r="A43" s="595" t="s">
        <v>55</v>
      </c>
      <c r="B43" s="595"/>
      <c r="C43" s="460"/>
      <c r="D43" s="460"/>
      <c r="E43" s="460"/>
      <c r="F43" s="460"/>
      <c r="G43" s="460"/>
      <c r="H43" s="460"/>
      <c r="I43" s="460"/>
      <c r="J43" s="461"/>
      <c r="K43" s="461"/>
      <c r="L43" s="461"/>
      <c r="M43" s="461"/>
      <c r="N43" s="461"/>
      <c r="O43" s="461"/>
      <c r="P43" s="461"/>
      <c r="Q43" s="461"/>
      <c r="R43" s="461"/>
      <c r="S43" s="461"/>
      <c r="T43" s="461"/>
      <c r="U43" s="461"/>
      <c r="V43" s="461"/>
      <c r="W43" s="461"/>
      <c r="X43" s="461"/>
      <c r="Y43" s="461"/>
      <c r="Z43" s="461"/>
      <c r="AA43" s="461"/>
      <c r="AB43" s="461"/>
      <c r="AC43" s="461"/>
      <c r="AD43" s="461"/>
      <c r="AE43" s="461"/>
      <c r="AF43" s="461"/>
      <c r="AG43" s="461"/>
      <c r="AH43" s="461"/>
      <c r="AI43" s="461"/>
      <c r="AJ43" s="461"/>
      <c r="AK43" s="461"/>
      <c r="AL43" s="461"/>
      <c r="AM43" s="461"/>
      <c r="AN43" s="461"/>
      <c r="AO43" s="461"/>
      <c r="AP43" s="461"/>
      <c r="AQ43" s="461"/>
      <c r="AR43" s="461"/>
      <c r="AS43" s="461"/>
      <c r="AT43" s="461"/>
      <c r="AU43" s="461"/>
      <c r="AV43" s="461"/>
      <c r="AW43" s="461"/>
      <c r="AX43" s="461"/>
      <c r="AY43" s="461"/>
      <c r="AZ43" s="461"/>
      <c r="BA43" s="461"/>
      <c r="BB43" s="461"/>
      <c r="BC43" s="461"/>
      <c r="BD43" s="461"/>
      <c r="BE43" s="461"/>
      <c r="BF43" s="461"/>
      <c r="BG43" s="461"/>
      <c r="BH43" s="461"/>
      <c r="BI43" s="461"/>
      <c r="BJ43" s="461"/>
      <c r="BK43" s="461"/>
      <c r="BL43" s="461"/>
      <c r="BM43" s="461"/>
      <c r="BN43" s="461"/>
      <c r="BO43" s="461"/>
      <c r="BP43" s="461"/>
      <c r="BQ43" s="461"/>
      <c r="BR43" s="461"/>
      <c r="BS43" s="461"/>
      <c r="BT43" s="461"/>
      <c r="BU43" s="461"/>
      <c r="BV43" s="461"/>
      <c r="BW43" s="461"/>
      <c r="BX43" s="463"/>
      <c r="BY43" s="466"/>
    </row>
    <row r="44" spans="1:77" ht="26.25" customHeight="1" x14ac:dyDescent="0.4">
      <c r="A44" s="23">
        <v>1</v>
      </c>
      <c r="B44" s="270" t="s">
        <v>56</v>
      </c>
      <c r="C44" s="397"/>
      <c r="D44" s="397"/>
      <c r="E44" s="463">
        <f>'ภาพรวมกระจาย นน.ระดับรายวิชา'!G43</f>
        <v>1.4</v>
      </c>
      <c r="F44" s="466">
        <f t="shared" ref="F44:F48" si="34">E44*100/BX44</f>
        <v>57.388927994700012</v>
      </c>
      <c r="G44" s="397"/>
      <c r="H44" s="397"/>
      <c r="I44" s="397"/>
      <c r="J44" s="455"/>
      <c r="K44" s="455"/>
      <c r="L44" s="455"/>
      <c r="M44" s="455"/>
      <c r="N44" s="455"/>
      <c r="O44" s="455"/>
      <c r="P44" s="455"/>
      <c r="Q44" s="455"/>
      <c r="R44" s="455"/>
      <c r="S44" s="455"/>
      <c r="T44" s="455"/>
      <c r="U44" s="455"/>
      <c r="V44" s="455"/>
      <c r="W44" s="455"/>
      <c r="X44" s="455"/>
      <c r="Y44" s="455"/>
      <c r="Z44" s="455"/>
      <c r="AA44" s="455"/>
      <c r="AB44" s="455"/>
      <c r="AC44" s="455"/>
      <c r="AD44" s="455"/>
      <c r="AE44" s="455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55"/>
      <c r="AR44" s="455"/>
      <c r="AS44" s="455"/>
      <c r="AT44" s="455"/>
      <c r="AU44" s="455"/>
      <c r="AV44" s="468">
        <f>'ภาพรวมกระจาย นน.ระดับรายวิชา'!BJ43</f>
        <v>0.32</v>
      </c>
      <c r="AW44" s="467">
        <f>AV44*100/BX44</f>
        <v>13.117469255931431</v>
      </c>
      <c r="AX44" s="468">
        <f>'ภาพรวมกระจาย นน.ระดับรายวิชา'!BM43</f>
        <v>0.08</v>
      </c>
      <c r="AY44" s="467">
        <f>AX44*100/BX44</f>
        <v>3.2793673139828576</v>
      </c>
      <c r="AZ44" s="455"/>
      <c r="BA44" s="455"/>
      <c r="BB44" s="455"/>
      <c r="BC44" s="468">
        <f>'ภาพรวมกระจาย นน.ระดับรายวิชา'!BS43</f>
        <v>0.49</v>
      </c>
      <c r="BD44" s="467">
        <f>BC44*100/BX44</f>
        <v>20.086124798145004</v>
      </c>
      <c r="BE44" s="455"/>
      <c r="BF44" s="455"/>
      <c r="BG44" s="455"/>
      <c r="BH44" s="455"/>
      <c r="BI44" s="468">
        <f>'ภาพรวมกระจาย นน.ระดับรายวิชา'!BZ43</f>
        <v>0.14949494949494951</v>
      </c>
      <c r="BJ44" s="467">
        <f>BI44*100/BX44</f>
        <v>6.1281106372406944</v>
      </c>
      <c r="BK44" s="455"/>
      <c r="BL44" s="455"/>
      <c r="BM44" s="455"/>
      <c r="BN44" s="455"/>
      <c r="BO44" s="455"/>
      <c r="BP44" s="455"/>
      <c r="BQ44" s="455"/>
      <c r="BR44" s="455"/>
      <c r="BS44" s="455"/>
      <c r="BT44" s="455"/>
      <c r="BU44" s="455"/>
      <c r="BV44" s="455"/>
      <c r="BW44" s="455"/>
      <c r="BX44" s="463">
        <f>E44+AV44+AX44+BC44+BI44</f>
        <v>2.4394949494949496</v>
      </c>
      <c r="BY44" s="466">
        <f>F44+AW44+AY44+BD44+BJ44</f>
        <v>100</v>
      </c>
    </row>
    <row r="45" spans="1:77" ht="26.25" customHeight="1" x14ac:dyDescent="0.4">
      <c r="A45" s="23">
        <v>2</v>
      </c>
      <c r="B45" s="270" t="s">
        <v>57</v>
      </c>
      <c r="C45" s="397"/>
      <c r="D45" s="397"/>
      <c r="E45" s="463">
        <f>'ภาพรวมกระจาย นน.ระดับรายวิชา'!G44</f>
        <v>2.0999999999999996</v>
      </c>
      <c r="F45" s="466">
        <f t="shared" si="34"/>
        <v>90.911798151998212</v>
      </c>
      <c r="G45" s="397"/>
      <c r="H45" s="397"/>
      <c r="I45" s="397"/>
      <c r="J45" s="455"/>
      <c r="K45" s="455"/>
      <c r="L45" s="455"/>
      <c r="M45" s="455"/>
      <c r="N45" s="455"/>
      <c r="O45" s="455"/>
      <c r="P45" s="455"/>
      <c r="Q45" s="455"/>
      <c r="R45" s="455"/>
      <c r="S45" s="455"/>
      <c r="T45" s="455"/>
      <c r="U45" s="455"/>
      <c r="V45" s="455"/>
      <c r="W45" s="455"/>
      <c r="X45" s="468">
        <f>'ภาพรวมกระจาย นน.ระดับรายวิชา'!AE44</f>
        <v>3.5037593984962409E-2</v>
      </c>
      <c r="Y45" s="467">
        <f t="shared" ref="Y45:Y48" si="35">X45*100/BX45</f>
        <v>1.5168241295678904</v>
      </c>
      <c r="Z45" s="455"/>
      <c r="AA45" s="455"/>
      <c r="AB45" s="468">
        <f>'ภาพรวมกระจาย นน.ระดับรายวิชา'!AK44</f>
        <v>3.4893617021276593E-2</v>
      </c>
      <c r="AC45" s="467">
        <f>AB45*100/BX45</f>
        <v>1.5105911749673462</v>
      </c>
      <c r="AD45" s="455"/>
      <c r="AE45" s="455"/>
      <c r="AF45" s="455"/>
      <c r="AG45" s="455"/>
      <c r="AH45" s="455"/>
      <c r="AI45" s="455"/>
      <c r="AJ45" s="455"/>
      <c r="AK45" s="455"/>
      <c r="AL45" s="455"/>
      <c r="AM45" s="455"/>
      <c r="AN45" s="455"/>
      <c r="AO45" s="455"/>
      <c r="AP45" s="455"/>
      <c r="AQ45" s="455"/>
      <c r="AR45" s="455"/>
      <c r="AS45" s="455"/>
      <c r="AT45" s="455"/>
      <c r="AU45" s="455"/>
      <c r="AV45" s="455"/>
      <c r="AW45" s="455"/>
      <c r="AX45" s="455"/>
      <c r="AY45" s="455"/>
      <c r="AZ45" s="455"/>
      <c r="BA45" s="468">
        <f>'ภาพรวมกระจาย นน.ระดับรายวิชา'!BP44</f>
        <v>0.13999999999999999</v>
      </c>
      <c r="BB45" s="467">
        <f t="shared" ref="BB45" si="36">BA45*100/BX45</f>
        <v>6.0607865434665475</v>
      </c>
      <c r="BC45" s="455"/>
      <c r="BD45" s="455"/>
      <c r="BE45" s="455"/>
      <c r="BF45" s="455"/>
      <c r="BG45" s="455"/>
      <c r="BH45" s="455"/>
      <c r="BI45" s="455"/>
      <c r="BJ45" s="455"/>
      <c r="BK45" s="455"/>
      <c r="BL45" s="455"/>
      <c r="BM45" s="455"/>
      <c r="BN45" s="455"/>
      <c r="BO45" s="455"/>
      <c r="BP45" s="455"/>
      <c r="BQ45" s="455"/>
      <c r="BR45" s="455"/>
      <c r="BS45" s="455"/>
      <c r="BT45" s="455"/>
      <c r="BU45" s="455"/>
      <c r="BV45" s="455"/>
      <c r="BW45" s="455"/>
      <c r="BX45" s="463">
        <f>E45+X45+AB45+BA45</f>
        <v>2.3099312110062389</v>
      </c>
      <c r="BY45" s="466">
        <f>F45+Y45+AC45+BB45</f>
        <v>100</v>
      </c>
    </row>
    <row r="46" spans="1:77" x14ac:dyDescent="0.4">
      <c r="A46" s="23">
        <v>3</v>
      </c>
      <c r="B46" s="270" t="s">
        <v>12</v>
      </c>
      <c r="C46" s="397"/>
      <c r="D46" s="397"/>
      <c r="E46" s="463">
        <f>'ภาพรวมกระจาย นน.ระดับรายวิชา'!G45</f>
        <v>2.0999999999999996</v>
      </c>
      <c r="F46" s="466">
        <f t="shared" si="34"/>
        <v>76.60663672105278</v>
      </c>
      <c r="G46" s="397"/>
      <c r="H46" s="397"/>
      <c r="I46" s="397"/>
      <c r="J46" s="455"/>
      <c r="K46" s="455"/>
      <c r="L46" s="455"/>
      <c r="M46" s="455"/>
      <c r="N46" s="455"/>
      <c r="O46" s="455"/>
      <c r="P46" s="455"/>
      <c r="Q46" s="468">
        <f>'ภาพรวมกระจาย นน.ระดับรายวิชา'!V45</f>
        <v>0.21037974683544305</v>
      </c>
      <c r="R46" s="467">
        <f t="shared" ref="R46:R48" si="37">Q46*100/BX46</f>
        <v>7.6745165901380199</v>
      </c>
      <c r="S46" s="455"/>
      <c r="T46" s="455"/>
      <c r="U46" s="455"/>
      <c r="V46" s="455"/>
      <c r="W46" s="455"/>
      <c r="X46" s="468">
        <f>'ภาพรวมกระจาย นน.ระดับรายวิชา'!AE45</f>
        <v>7.0075187969924818E-2</v>
      </c>
      <c r="Y46" s="467">
        <f t="shared" si="35"/>
        <v>2.5562973657007237</v>
      </c>
      <c r="Z46" s="455"/>
      <c r="AA46" s="455"/>
      <c r="AB46" s="455"/>
      <c r="AC46" s="455"/>
      <c r="AD46" s="455"/>
      <c r="AE46" s="455"/>
      <c r="AF46" s="455"/>
      <c r="AG46" s="455"/>
      <c r="AH46" s="455"/>
      <c r="AI46" s="455"/>
      <c r="AJ46" s="455"/>
      <c r="AK46" s="455"/>
      <c r="AL46" s="455"/>
      <c r="AM46" s="455"/>
      <c r="AN46" s="455"/>
      <c r="AO46" s="455"/>
      <c r="AP46" s="455"/>
      <c r="AQ46" s="455"/>
      <c r="AR46" s="455"/>
      <c r="AS46" s="455"/>
      <c r="AT46" s="468">
        <f>'ภาพรวมกระจาย นน.ระดับรายวิชา'!BG45</f>
        <v>0.12000000000000001</v>
      </c>
      <c r="AU46" s="467">
        <f t="shared" ref="AU46:AU47" si="38">AT46*100/BX46</f>
        <v>4.3775220983458745</v>
      </c>
      <c r="AV46" s="455"/>
      <c r="AW46" s="455"/>
      <c r="AX46" s="455"/>
      <c r="AY46" s="455"/>
      <c r="AZ46" s="455"/>
      <c r="BA46" s="455"/>
      <c r="BB46" s="455"/>
      <c r="BC46" s="455"/>
      <c r="BD46" s="455"/>
      <c r="BE46" s="455"/>
      <c r="BF46" s="455"/>
      <c r="BG46" s="455"/>
      <c r="BH46" s="455"/>
      <c r="BI46" s="455"/>
      <c r="BJ46" s="455"/>
      <c r="BK46" s="455"/>
      <c r="BL46" s="455"/>
      <c r="BM46" s="455"/>
      <c r="BN46" s="455"/>
      <c r="BO46" s="455"/>
      <c r="BP46" s="468">
        <f>'ภาพรวมกระจาย นน.ระดับรายวิชา'!CI45</f>
        <v>0.18082191780821918</v>
      </c>
      <c r="BQ46" s="467">
        <f>BP46*100/BX46</f>
        <v>6.5962661755896734</v>
      </c>
      <c r="BR46" s="455"/>
      <c r="BS46" s="455"/>
      <c r="BT46" s="455"/>
      <c r="BU46" s="455"/>
      <c r="BV46" s="468">
        <f>'ภาพรวมกระจาย นน.ระดับรายวิชา'!CQ45</f>
        <v>6.0000000000000005E-2</v>
      </c>
      <c r="BW46" s="467">
        <f>BV46*100/BX46</f>
        <v>2.1887610491729372</v>
      </c>
      <c r="BX46" s="463">
        <f>E46+Q46+X46+AT46+BP46+BV46</f>
        <v>2.7412768526135864</v>
      </c>
      <c r="BY46" s="466">
        <f>F46+R46+Y46+AU46+BQ46+BW46</f>
        <v>100.00000000000003</v>
      </c>
    </row>
    <row r="47" spans="1:77" ht="26.25" customHeight="1" x14ac:dyDescent="0.4">
      <c r="A47" s="23">
        <v>4</v>
      </c>
      <c r="B47" s="270" t="s">
        <v>58</v>
      </c>
      <c r="C47" s="397"/>
      <c r="D47" s="397"/>
      <c r="E47" s="463">
        <f>'ภาพรวมกระจาย นน.ระดับรายวิชา'!G46</f>
        <v>2.0999999999999996</v>
      </c>
      <c r="F47" s="466">
        <f t="shared" si="34"/>
        <v>79.536086223595476</v>
      </c>
      <c r="G47" s="397"/>
      <c r="H47" s="397"/>
      <c r="I47" s="397"/>
      <c r="J47" s="455"/>
      <c r="K47" s="455"/>
      <c r="L47" s="455"/>
      <c r="M47" s="455"/>
      <c r="N47" s="455"/>
      <c r="O47" s="455"/>
      <c r="P47" s="455"/>
      <c r="Q47" s="468">
        <f>'ภาพรวมกระจาย นน.ระดับรายวิชา'!V46</f>
        <v>0.21037974683544305</v>
      </c>
      <c r="R47" s="467">
        <f t="shared" si="37"/>
        <v>7.9679912780961848</v>
      </c>
      <c r="S47" s="455"/>
      <c r="T47" s="455"/>
      <c r="U47" s="455"/>
      <c r="V47" s="455"/>
      <c r="W47" s="455"/>
      <c r="X47" s="468">
        <f>'ภาพรวมกระจาย นน.ระดับรายวิชา'!AE46</f>
        <v>3.5037593984962409E-2</v>
      </c>
      <c r="Y47" s="467">
        <f t="shared" si="35"/>
        <v>1.3270252839310956</v>
      </c>
      <c r="Z47" s="455"/>
      <c r="AA47" s="455"/>
      <c r="AB47" s="468">
        <f>'ภาพรวมกระจาย นน.ระดับรายวิชา'!AK46</f>
        <v>3.4893617021276593E-2</v>
      </c>
      <c r="AC47" s="467">
        <f>AB47*100/BX47</f>
        <v>1.3215722533606544</v>
      </c>
      <c r="AD47" s="455"/>
      <c r="AE47" s="455"/>
      <c r="AF47" s="455"/>
      <c r="AG47" s="455"/>
      <c r="AH47" s="455"/>
      <c r="AI47" s="455"/>
      <c r="AJ47" s="455"/>
      <c r="AK47" s="455"/>
      <c r="AL47" s="455"/>
      <c r="AM47" s="455"/>
      <c r="AN47" s="455"/>
      <c r="AO47" s="455"/>
      <c r="AP47" s="455"/>
      <c r="AQ47" s="455"/>
      <c r="AR47" s="455"/>
      <c r="AS47" s="455"/>
      <c r="AT47" s="468">
        <f>'ภาพรวมกระจาย นน.ระดับรายวิชา'!BG46</f>
        <v>0.1</v>
      </c>
      <c r="AU47" s="467">
        <f t="shared" si="38"/>
        <v>3.787432677314071</v>
      </c>
      <c r="AV47" s="455"/>
      <c r="AW47" s="455"/>
      <c r="AX47" s="468">
        <f>'ภาพรวมกระจาย นน.ระดับรายวิชา'!BM46</f>
        <v>0.02</v>
      </c>
      <c r="AY47" s="467">
        <f>AX47*100/BX47</f>
        <v>0.75748653546281419</v>
      </c>
      <c r="AZ47" s="455"/>
      <c r="BA47" s="468">
        <f>'ภาพรวมกระจาย นน.ระดับรายวิชา'!BP46</f>
        <v>0.13999999999999999</v>
      </c>
      <c r="BB47" s="467">
        <f t="shared" ref="BB47:BB48" si="39">BA47*100/BX47</f>
        <v>5.302405748239698</v>
      </c>
      <c r="BC47" s="455"/>
      <c r="BD47" s="455"/>
      <c r="BE47" s="455"/>
      <c r="BF47" s="455"/>
      <c r="BG47" s="455"/>
      <c r="BH47" s="455"/>
      <c r="BI47" s="455"/>
      <c r="BJ47" s="455"/>
      <c r="BK47" s="455"/>
      <c r="BL47" s="455"/>
      <c r="BM47" s="455"/>
      <c r="BN47" s="455"/>
      <c r="BO47" s="455"/>
      <c r="BP47" s="455"/>
      <c r="BQ47" s="455"/>
      <c r="BR47" s="455"/>
      <c r="BS47" s="455"/>
      <c r="BT47" s="455"/>
      <c r="BU47" s="455"/>
      <c r="BV47" s="455"/>
      <c r="BW47" s="455"/>
      <c r="BX47" s="463">
        <f>E47+Q47+X47+AB47+AT47+AX47+BA47</f>
        <v>2.6403109578416819</v>
      </c>
      <c r="BY47" s="466">
        <f>F47+R47+Y47+AC47+AU47+AY47+BB47</f>
        <v>99.999999999999986</v>
      </c>
    </row>
    <row r="48" spans="1:77" x14ac:dyDescent="0.4">
      <c r="A48" s="23">
        <v>5</v>
      </c>
      <c r="B48" s="270" t="s">
        <v>13</v>
      </c>
      <c r="C48" s="397"/>
      <c r="D48" s="397"/>
      <c r="E48" s="463">
        <f>'ภาพรวมกระจาย นน.ระดับรายวิชา'!G47</f>
        <v>2.0999999999999996</v>
      </c>
      <c r="F48" s="466">
        <f t="shared" si="34"/>
        <v>60.162781186094065</v>
      </c>
      <c r="G48" s="397"/>
      <c r="H48" s="397"/>
      <c r="I48" s="397"/>
      <c r="J48" s="455"/>
      <c r="K48" s="455"/>
      <c r="L48" s="455"/>
      <c r="M48" s="455"/>
      <c r="N48" s="455"/>
      <c r="O48" s="455"/>
      <c r="P48" s="455"/>
      <c r="Q48" s="468">
        <f>'ภาพรวมกระจาย นน.ระดับรายวิชา'!V47</f>
        <v>0.21037974683544305</v>
      </c>
      <c r="R48" s="467">
        <f t="shared" si="37"/>
        <v>6.0271574642126797</v>
      </c>
      <c r="S48" s="455"/>
      <c r="T48" s="455"/>
      <c r="U48" s="455"/>
      <c r="V48" s="455"/>
      <c r="W48" s="455"/>
      <c r="X48" s="468">
        <f>'ภาพรวมกระจาย นน.ระดับรายวิชา'!AE47</f>
        <v>0.14015037593984964</v>
      </c>
      <c r="Y48" s="467">
        <f t="shared" si="35"/>
        <v>4.0151601908657133</v>
      </c>
      <c r="Z48" s="455"/>
      <c r="AA48" s="455"/>
      <c r="AB48" s="455"/>
      <c r="AC48" s="455"/>
      <c r="AD48" s="455"/>
      <c r="AE48" s="455"/>
      <c r="AF48" s="455"/>
      <c r="AG48" s="455"/>
      <c r="AH48" s="455"/>
      <c r="AI48" s="455"/>
      <c r="AJ48" s="455"/>
      <c r="AK48" s="455"/>
      <c r="AL48" s="455"/>
      <c r="AM48" s="455"/>
      <c r="AN48" s="455"/>
      <c r="AO48" s="455"/>
      <c r="AP48" s="455"/>
      <c r="AQ48" s="455"/>
      <c r="AR48" s="455"/>
      <c r="AS48" s="455"/>
      <c r="AT48" s="455"/>
      <c r="AU48" s="455"/>
      <c r="AV48" s="455"/>
      <c r="AW48" s="455"/>
      <c r="AX48" s="455"/>
      <c r="AY48" s="455"/>
      <c r="AZ48" s="455"/>
      <c r="BA48" s="468">
        <f>'ภาพรวมกระจาย นน.ระดับรายวิชา'!BP47</f>
        <v>0.13999999999999999</v>
      </c>
      <c r="BB48" s="467">
        <f t="shared" si="39"/>
        <v>4.0108520790729383</v>
      </c>
      <c r="BC48" s="455"/>
      <c r="BD48" s="455"/>
      <c r="BE48" s="455"/>
      <c r="BF48" s="455"/>
      <c r="BG48" s="455"/>
      <c r="BH48" s="455"/>
      <c r="BI48" s="455"/>
      <c r="BJ48" s="455"/>
      <c r="BK48" s="455"/>
      <c r="BL48" s="455"/>
      <c r="BM48" s="455"/>
      <c r="BN48" s="455"/>
      <c r="BO48" s="455"/>
      <c r="BP48" s="455"/>
      <c r="BQ48" s="455"/>
      <c r="BR48" s="468">
        <f>'ภาพรวมกระจาย นน.ระดับรายวิชา'!CL47</f>
        <v>0.75</v>
      </c>
      <c r="BS48" s="467">
        <f>BR48*100/BX48</f>
        <v>21.486707566462169</v>
      </c>
      <c r="BT48" s="455"/>
      <c r="BU48" s="455"/>
      <c r="BV48" s="468">
        <f>'ภาพรวมกระจาย นน.ระดับรายวิชา'!CQ47</f>
        <v>0.15000000000000002</v>
      </c>
      <c r="BW48" s="467">
        <f>BV48*100/BX48</f>
        <v>4.2973415132924346</v>
      </c>
      <c r="BX48" s="463">
        <f>E48+Q48+X48+BA48+BR48+BV48</f>
        <v>3.4905301227752923</v>
      </c>
      <c r="BY48" s="466">
        <f>F48+R48+Y48+BB48+BS48+BW48</f>
        <v>100</v>
      </c>
    </row>
    <row r="49" spans="1:77" ht="26.25" customHeight="1" x14ac:dyDescent="0.4">
      <c r="A49" s="23">
        <v>6</v>
      </c>
      <c r="B49" s="270" t="s">
        <v>59</v>
      </c>
      <c r="C49" s="397"/>
      <c r="D49" s="397"/>
      <c r="E49" s="397"/>
      <c r="F49" s="397"/>
      <c r="G49" s="397"/>
      <c r="H49" s="397"/>
      <c r="I49" s="397"/>
      <c r="J49" s="455"/>
      <c r="K49" s="455"/>
      <c r="L49" s="468">
        <f>'ภาพรวมกระจาย นน.ระดับรายวิชา'!P48</f>
        <v>1.875</v>
      </c>
      <c r="M49" s="467">
        <f t="shared" ref="M49:M52" si="40">L49*100/BX49</f>
        <v>52.307464015432551</v>
      </c>
      <c r="N49" s="455"/>
      <c r="O49" s="455"/>
      <c r="P49" s="455"/>
      <c r="Q49" s="455"/>
      <c r="R49" s="455"/>
      <c r="S49" s="468">
        <f>'ภาพรวมกระจาย นน.ระดับรายวิชา'!Y48</f>
        <v>0.49000000000000005</v>
      </c>
      <c r="T49" s="467">
        <f t="shared" ref="T49:T52" si="41">S49*100/BX49</f>
        <v>13.669683929366377</v>
      </c>
      <c r="U49" s="455"/>
      <c r="V49" s="455"/>
      <c r="W49" s="455"/>
      <c r="X49" s="455"/>
      <c r="Y49" s="455"/>
      <c r="Z49" s="468">
        <f>'ภาพรวมกระจาย นน.ระดับรายวิชา'!AH48</f>
        <v>0.14000000000000001</v>
      </c>
      <c r="AA49" s="467">
        <f t="shared" ref="AA49:AA52" si="42">Z49*100/BX49</f>
        <v>3.9056239798189645</v>
      </c>
      <c r="AB49" s="468">
        <f>'ภาพรวมกระจาย นน.ระดับรายวิชา'!AK48</f>
        <v>0.13957446808510637</v>
      </c>
      <c r="AC49" s="467">
        <f>AB49*100/BX49</f>
        <v>3.8937527823119154</v>
      </c>
      <c r="AD49" s="455"/>
      <c r="AE49" s="455"/>
      <c r="AF49" s="455"/>
      <c r="AG49" s="468">
        <f>'ภาพรวมกระจาย นน.ระดับรายวิชา'!AQ48</f>
        <v>0.45</v>
      </c>
      <c r="AH49" s="467">
        <f t="shared" ref="AH49:AH50" si="43">AG49*100/BX49</f>
        <v>12.553791363703812</v>
      </c>
      <c r="AI49" s="455"/>
      <c r="AJ49" s="455"/>
      <c r="AK49" s="455"/>
      <c r="AL49" s="455"/>
      <c r="AM49" s="455"/>
      <c r="AN49" s="455"/>
      <c r="AO49" s="455"/>
      <c r="AP49" s="455"/>
      <c r="AQ49" s="455"/>
      <c r="AR49" s="455"/>
      <c r="AS49" s="455"/>
      <c r="AT49" s="455"/>
      <c r="AU49" s="455"/>
      <c r="AV49" s="455"/>
      <c r="AW49" s="455"/>
      <c r="AX49" s="455"/>
      <c r="AY49" s="455"/>
      <c r="AZ49" s="455"/>
      <c r="BA49" s="455"/>
      <c r="BB49" s="455"/>
      <c r="BC49" s="468">
        <f>'ภาพรวมกระจาย นน.ระดับรายวิชา'!BS48</f>
        <v>0.49</v>
      </c>
      <c r="BD49" s="467">
        <f t="shared" ref="BD49:BD50" si="44">BC49*100/BX49</f>
        <v>13.669683929366373</v>
      </c>
      <c r="BE49" s="455"/>
      <c r="BF49" s="455"/>
      <c r="BG49" s="455"/>
      <c r="BH49" s="455"/>
      <c r="BI49" s="455"/>
      <c r="BJ49" s="455"/>
      <c r="BK49" s="455"/>
      <c r="BL49" s="455"/>
      <c r="BM49" s="455"/>
      <c r="BN49" s="455"/>
      <c r="BO49" s="455"/>
      <c r="BP49" s="455"/>
      <c r="BQ49" s="455"/>
      <c r="BR49" s="455"/>
      <c r="BS49" s="455"/>
      <c r="BT49" s="455"/>
      <c r="BU49" s="455"/>
      <c r="BV49" s="455"/>
      <c r="BW49" s="455"/>
      <c r="BX49" s="463">
        <f>L49+S49+Z49+AB49+AG49+BC49</f>
        <v>3.5845744680851066</v>
      </c>
      <c r="BY49" s="466">
        <f>M49+T49+AA49+AC49+AH49+BD49</f>
        <v>100</v>
      </c>
    </row>
    <row r="50" spans="1:77" ht="26.25" customHeight="1" x14ac:dyDescent="0.4">
      <c r="A50" s="23">
        <v>7</v>
      </c>
      <c r="B50" s="270" t="s">
        <v>60</v>
      </c>
      <c r="C50" s="397"/>
      <c r="D50" s="397"/>
      <c r="E50" s="397"/>
      <c r="F50" s="397"/>
      <c r="G50" s="397"/>
      <c r="H50" s="397"/>
      <c r="I50" s="397"/>
      <c r="J50" s="455"/>
      <c r="K50" s="455"/>
      <c r="L50" s="468">
        <f>'ภาพรวมกระจาย นน.ระดับรายวิชา'!P49</f>
        <v>1.875</v>
      </c>
      <c r="M50" s="467">
        <f t="shared" si="40"/>
        <v>33.875338753387524</v>
      </c>
      <c r="N50" s="455"/>
      <c r="O50" s="455"/>
      <c r="P50" s="455"/>
      <c r="Q50" s="455"/>
      <c r="R50" s="455"/>
      <c r="S50" s="468">
        <f>'ภาพรวมกระจาย นน.ระดับรายวิชา'!Y49</f>
        <v>0.49000000000000005</v>
      </c>
      <c r="T50" s="467">
        <f t="shared" si="41"/>
        <v>8.8527551942186093</v>
      </c>
      <c r="U50" s="455"/>
      <c r="V50" s="455"/>
      <c r="W50" s="455"/>
      <c r="X50" s="455"/>
      <c r="Y50" s="455"/>
      <c r="Z50" s="468">
        <f>'ภาพรวมกระจาย นน.ระดับรายวิชา'!AH49</f>
        <v>0.28000000000000003</v>
      </c>
      <c r="AA50" s="467">
        <f t="shared" si="42"/>
        <v>5.0587172538392045</v>
      </c>
      <c r="AB50" s="455"/>
      <c r="AC50" s="455"/>
      <c r="AD50" s="455"/>
      <c r="AE50" s="455"/>
      <c r="AF50" s="455"/>
      <c r="AG50" s="468">
        <f>'ภาพรวมกระจาย นน.ระดับรายวิชา'!AQ49</f>
        <v>0.45</v>
      </c>
      <c r="AH50" s="467">
        <f t="shared" si="43"/>
        <v>8.1300813008130071</v>
      </c>
      <c r="AI50" s="455"/>
      <c r="AJ50" s="455"/>
      <c r="AK50" s="455"/>
      <c r="AL50" s="455"/>
      <c r="AM50" s="455"/>
      <c r="AN50" s="455"/>
      <c r="AO50" s="468">
        <f>'ภาพรวมกระจาย นน.ระดับรายวิชา'!BA49</f>
        <v>1</v>
      </c>
      <c r="AP50" s="467">
        <f>AO50*100/BX50</f>
        <v>18.066847335140015</v>
      </c>
      <c r="AQ50" s="468">
        <f>'ภาพรวมกระจาย นน.ระดับรายวิชา'!BD49</f>
        <v>0.2</v>
      </c>
      <c r="AR50" s="467">
        <f t="shared" ref="AR50:AR51" si="45">AQ50*100/BX50</f>
        <v>3.613369467028003</v>
      </c>
      <c r="AS50" s="455"/>
      <c r="AT50" s="455"/>
      <c r="AU50" s="455"/>
      <c r="AV50" s="468">
        <f>'ภาพรวมกระจาย นน.ระดับรายวิชา'!BJ49</f>
        <v>0.24000000000000002</v>
      </c>
      <c r="AW50" s="467">
        <f t="shared" ref="AW50:AW52" si="46">AV50*100/BX50</f>
        <v>4.3360433604336039</v>
      </c>
      <c r="AX50" s="455"/>
      <c r="AY50" s="455"/>
      <c r="AZ50" s="455"/>
      <c r="BA50" s="455"/>
      <c r="BB50" s="455"/>
      <c r="BC50" s="468">
        <f>'ภาพรวมกระจาย นน.ระดับรายวิชา'!BS49</f>
        <v>0.28000000000000003</v>
      </c>
      <c r="BD50" s="467">
        <f t="shared" si="44"/>
        <v>5.0587172538392045</v>
      </c>
      <c r="BE50" s="455"/>
      <c r="BF50" s="455"/>
      <c r="BG50" s="468">
        <f>'ภาพรวมกระจาย นน.ระดับรายวิชา'!BX49</f>
        <v>0.21000000000000002</v>
      </c>
      <c r="BH50" s="467">
        <f>BG50*100/BX50</f>
        <v>3.7940379403794036</v>
      </c>
      <c r="BI50" s="455"/>
      <c r="BJ50" s="455"/>
      <c r="BK50" s="468">
        <f>'ภาพรวมกระจาย นน.ระดับรายวิชา'!CC49</f>
        <v>0.51</v>
      </c>
      <c r="BL50" s="467">
        <f>BK50*100/BX50</f>
        <v>9.2140921409214069</v>
      </c>
      <c r="BM50" s="455"/>
      <c r="BN50" s="455"/>
      <c r="BO50" s="455"/>
      <c r="BP50" s="455"/>
      <c r="BQ50" s="455"/>
      <c r="BR50" s="455"/>
      <c r="BS50" s="455"/>
      <c r="BT50" s="455"/>
      <c r="BU50" s="455"/>
      <c r="BV50" s="455"/>
      <c r="BW50" s="455"/>
      <c r="BX50" s="463">
        <f>L50+S50+Z50+AG50+AO50+AQ50+AV50+BC50+BG50+BK50</f>
        <v>5.535000000000001</v>
      </c>
      <c r="BY50" s="466">
        <f>M50+T50+AA50+AH50+AP50+AR50+AW50+BD50+BH50+BL50</f>
        <v>99.999999999999986</v>
      </c>
    </row>
    <row r="51" spans="1:77" ht="26.25" customHeight="1" x14ac:dyDescent="0.4">
      <c r="A51" s="23">
        <v>8</v>
      </c>
      <c r="B51" s="270" t="s">
        <v>61</v>
      </c>
      <c r="C51" s="397"/>
      <c r="D51" s="397"/>
      <c r="E51" s="397"/>
      <c r="F51" s="397"/>
      <c r="G51" s="397"/>
      <c r="H51" s="397"/>
      <c r="I51" s="397"/>
      <c r="J51" s="455"/>
      <c r="K51" s="455"/>
      <c r="L51" s="468">
        <f>'ภาพรวมกระจาย นน.ระดับรายวิชา'!P50</f>
        <v>1.875</v>
      </c>
      <c r="M51" s="467">
        <f t="shared" si="40"/>
        <v>50.750093581732841</v>
      </c>
      <c r="N51" s="455"/>
      <c r="O51" s="455"/>
      <c r="P51" s="455"/>
      <c r="Q51" s="455"/>
      <c r="R51" s="455"/>
      <c r="S51" s="468">
        <f>'ภาพรวมกระจาย นน.ระดับรายวิชา'!Y50</f>
        <v>0.56000000000000005</v>
      </c>
      <c r="T51" s="467">
        <f t="shared" si="41"/>
        <v>15.157361283077543</v>
      </c>
      <c r="U51" s="455"/>
      <c r="V51" s="455"/>
      <c r="W51" s="455"/>
      <c r="X51" s="455"/>
      <c r="Y51" s="455"/>
      <c r="Z51" s="468">
        <f>'ภาพรวมกระจาย นน.ระดับรายวิชา'!AH50</f>
        <v>0.14000000000000001</v>
      </c>
      <c r="AA51" s="467">
        <f t="shared" si="42"/>
        <v>3.7893403207693859</v>
      </c>
      <c r="AB51" s="468">
        <f>'ภาพรวมกระจาย นน.ระดับรายวิชา'!AK50</f>
        <v>0.13957446808510637</v>
      </c>
      <c r="AC51" s="467">
        <f>AB51*100/BX51</f>
        <v>3.7778225690345235</v>
      </c>
      <c r="AD51" s="455"/>
      <c r="AE51" s="455"/>
      <c r="AF51" s="455"/>
      <c r="AG51" s="455"/>
      <c r="AH51" s="455"/>
      <c r="AI51" s="455"/>
      <c r="AJ51" s="455"/>
      <c r="AK51" s="455"/>
      <c r="AL51" s="455"/>
      <c r="AM51" s="455"/>
      <c r="AN51" s="455"/>
      <c r="AO51" s="468">
        <f>'ภาพรวมกระจาย นน.ระดับรายวิชา'!BA50</f>
        <v>0.4</v>
      </c>
      <c r="AP51" s="467">
        <f t="shared" ref="AP51:AP52" si="47">AO51*100/BX51</f>
        <v>10.826686630769672</v>
      </c>
      <c r="AQ51" s="468">
        <f>'ภาพรวมกระจาย นน.ระดับรายวิชา'!BD50</f>
        <v>0.2</v>
      </c>
      <c r="AR51" s="467">
        <f t="shared" si="45"/>
        <v>5.4133433153848358</v>
      </c>
      <c r="AS51" s="455"/>
      <c r="AT51" s="455"/>
      <c r="AU51" s="455"/>
      <c r="AV51" s="468">
        <f>'ภาพรวมกระจาย นน.ระดับรายวิชา'!BJ50</f>
        <v>0.24000000000000002</v>
      </c>
      <c r="AW51" s="467">
        <f t="shared" si="46"/>
        <v>6.4960119784618042</v>
      </c>
      <c r="AX51" s="455"/>
      <c r="AY51" s="455"/>
      <c r="AZ51" s="455"/>
      <c r="BA51" s="468">
        <f>'ภาพรวมกระจาย นน.ระดับรายวิชา'!BP50</f>
        <v>0.13999999999999999</v>
      </c>
      <c r="BB51" s="467">
        <f t="shared" ref="BB51" si="48">BA51*100/BX51</f>
        <v>3.789340320769385</v>
      </c>
      <c r="BC51" s="455"/>
      <c r="BD51" s="455"/>
      <c r="BE51" s="455"/>
      <c r="BF51" s="455"/>
      <c r="BG51" s="455"/>
      <c r="BH51" s="455"/>
      <c r="BI51" s="455"/>
      <c r="BJ51" s="455"/>
      <c r="BK51" s="455"/>
      <c r="BL51" s="455"/>
      <c r="BM51" s="455"/>
      <c r="BN51" s="455"/>
      <c r="BO51" s="455"/>
      <c r="BP51" s="455"/>
      <c r="BQ51" s="455"/>
      <c r="BR51" s="455"/>
      <c r="BS51" s="455"/>
      <c r="BT51" s="455"/>
      <c r="BU51" s="455"/>
      <c r="BV51" s="455"/>
      <c r="BW51" s="455"/>
      <c r="BX51" s="463">
        <f>L51+S51+Z51+AB51+AO51+AQ51+AV51+BA51</f>
        <v>3.6945744680851069</v>
      </c>
      <c r="BY51" s="466">
        <f>M51+T51+AA51+AC51+AP51+AR51+AW51+BB51</f>
        <v>100</v>
      </c>
    </row>
    <row r="52" spans="1:77" x14ac:dyDescent="0.4">
      <c r="A52" s="23">
        <v>9</v>
      </c>
      <c r="B52" s="270" t="s">
        <v>62</v>
      </c>
      <c r="C52" s="397"/>
      <c r="D52" s="397"/>
      <c r="E52" s="397"/>
      <c r="F52" s="397"/>
      <c r="G52" s="397"/>
      <c r="H52" s="397"/>
      <c r="I52" s="397"/>
      <c r="J52" s="455"/>
      <c r="K52" s="455"/>
      <c r="L52" s="468">
        <f>'ภาพรวมกระจาย นน.ระดับรายวิชา'!P51</f>
        <v>1.875</v>
      </c>
      <c r="M52" s="467">
        <f t="shared" si="40"/>
        <v>32.523850823937551</v>
      </c>
      <c r="N52" s="455"/>
      <c r="O52" s="455"/>
      <c r="P52" s="455"/>
      <c r="Q52" s="455"/>
      <c r="R52" s="455"/>
      <c r="S52" s="468">
        <f>'ภาพรวมกระจาย นน.ระดับรายวิชา'!Y51</f>
        <v>0.56000000000000005</v>
      </c>
      <c r="T52" s="467">
        <f t="shared" si="41"/>
        <v>9.7137901127493507</v>
      </c>
      <c r="U52" s="455"/>
      <c r="V52" s="455"/>
      <c r="W52" s="455"/>
      <c r="X52" s="455"/>
      <c r="Y52" s="455"/>
      <c r="Z52" s="468">
        <f>'ภาพรวมกระจาย นน.ระดับรายวิชา'!AH51</f>
        <v>0.56000000000000005</v>
      </c>
      <c r="AA52" s="467">
        <f t="shared" si="42"/>
        <v>9.7137901127493507</v>
      </c>
      <c r="AB52" s="455"/>
      <c r="AC52" s="455"/>
      <c r="AD52" s="455"/>
      <c r="AE52" s="455"/>
      <c r="AF52" s="455"/>
      <c r="AG52" s="455"/>
      <c r="AH52" s="455"/>
      <c r="AI52" s="455"/>
      <c r="AJ52" s="455"/>
      <c r="AK52" s="455"/>
      <c r="AL52" s="455"/>
      <c r="AM52" s="455"/>
      <c r="AN52" s="455"/>
      <c r="AO52" s="468">
        <f>'ภาพรวมกระจาย นน.ระดับรายวิชา'!BA51</f>
        <v>0.6</v>
      </c>
      <c r="AP52" s="467">
        <f t="shared" si="47"/>
        <v>10.407632263660016</v>
      </c>
      <c r="AQ52" s="455"/>
      <c r="AR52" s="455"/>
      <c r="AS52" s="455"/>
      <c r="AT52" s="455"/>
      <c r="AU52" s="455"/>
      <c r="AV52" s="468">
        <f>'ภาพรวมกระจาย นน.ระดับรายวิชา'!BJ51</f>
        <v>0.24000000000000002</v>
      </c>
      <c r="AW52" s="467">
        <f t="shared" si="46"/>
        <v>4.1630529054640073</v>
      </c>
      <c r="AX52" s="455"/>
      <c r="AY52" s="455"/>
      <c r="AZ52" s="455"/>
      <c r="BA52" s="455"/>
      <c r="BB52" s="455"/>
      <c r="BC52" s="468">
        <f>'ภาพรวมกระจาย นน.ระดับรายวิชา'!BS51</f>
        <v>0.49</v>
      </c>
      <c r="BD52" s="467">
        <f>BC52*100/BX52</f>
        <v>8.4995663486556801</v>
      </c>
      <c r="BE52" s="455"/>
      <c r="BF52" s="455"/>
      <c r="BG52" s="455"/>
      <c r="BH52" s="455"/>
      <c r="BI52" s="455"/>
      <c r="BJ52" s="455"/>
      <c r="BK52" s="468">
        <f>'ภาพรวมกระจาย นน.ระดับรายวิชา'!CC51</f>
        <v>0.54</v>
      </c>
      <c r="BL52" s="467">
        <f>BK52*100/BX52</f>
        <v>9.3668690372940144</v>
      </c>
      <c r="BM52" s="455"/>
      <c r="BN52" s="455"/>
      <c r="BO52" s="455"/>
      <c r="BP52" s="455"/>
      <c r="BQ52" s="455"/>
      <c r="BR52" s="468">
        <f>'ภาพรวมกระจาย นน.ระดับรายวิชา'!CL51</f>
        <v>0.75</v>
      </c>
      <c r="BS52" s="467">
        <f>BR52*100/BX52</f>
        <v>13.009540329575021</v>
      </c>
      <c r="BT52" s="455"/>
      <c r="BU52" s="455"/>
      <c r="BV52" s="468">
        <f>'ภาพรวมกระจาย นน.ระดับรายวิชา'!CQ51</f>
        <v>0.15000000000000002</v>
      </c>
      <c r="BW52" s="467">
        <f>BV52*100/BX52</f>
        <v>2.6019080659150045</v>
      </c>
      <c r="BX52" s="463">
        <f>L52+S52+Z52+AO52+AV52+BC52+BK52+BR52+BV52</f>
        <v>5.7650000000000006</v>
      </c>
      <c r="BY52" s="466">
        <f>M52+T52+AA52+AP52+AW52+BD52+BL52+BS52+BW52</f>
        <v>99.999999999999986</v>
      </c>
    </row>
    <row r="53" spans="1:77" ht="26.25" customHeight="1" x14ac:dyDescent="0.4">
      <c r="A53" s="595" t="s">
        <v>63</v>
      </c>
      <c r="B53" s="595"/>
      <c r="C53" s="460"/>
      <c r="D53" s="460"/>
      <c r="E53" s="460"/>
      <c r="F53" s="460"/>
      <c r="G53" s="460"/>
      <c r="H53" s="460"/>
      <c r="I53" s="460"/>
      <c r="J53" s="461"/>
      <c r="K53" s="461"/>
      <c r="L53" s="461"/>
      <c r="M53" s="461"/>
      <c r="N53" s="461"/>
      <c r="O53" s="461"/>
      <c r="P53" s="461"/>
      <c r="Q53" s="461"/>
      <c r="R53" s="461"/>
      <c r="S53" s="461"/>
      <c r="T53" s="461"/>
      <c r="U53" s="461"/>
      <c r="V53" s="461"/>
      <c r="W53" s="461"/>
      <c r="X53" s="461"/>
      <c r="Y53" s="461"/>
      <c r="Z53" s="461"/>
      <c r="AA53" s="461"/>
      <c r="AB53" s="461"/>
      <c r="AC53" s="461"/>
      <c r="AD53" s="461"/>
      <c r="AE53" s="461"/>
      <c r="AF53" s="461"/>
      <c r="AG53" s="461"/>
      <c r="AH53" s="461"/>
      <c r="AI53" s="461"/>
      <c r="AJ53" s="461"/>
      <c r="AK53" s="461"/>
      <c r="AL53" s="461"/>
      <c r="AM53" s="461"/>
      <c r="AN53" s="461"/>
      <c r="AO53" s="461"/>
      <c r="AP53" s="461"/>
      <c r="AQ53" s="461"/>
      <c r="AR53" s="461"/>
      <c r="AS53" s="461"/>
      <c r="AT53" s="461"/>
      <c r="AU53" s="461"/>
      <c r="AV53" s="461"/>
      <c r="AW53" s="461"/>
      <c r="AX53" s="461"/>
      <c r="AY53" s="461"/>
      <c r="AZ53" s="461"/>
      <c r="BA53" s="461"/>
      <c r="BB53" s="461"/>
      <c r="BC53" s="461"/>
      <c r="BD53" s="461"/>
      <c r="BE53" s="461"/>
      <c r="BF53" s="461"/>
      <c r="BG53" s="461"/>
      <c r="BH53" s="461"/>
      <c r="BI53" s="461"/>
      <c r="BJ53" s="461"/>
      <c r="BK53" s="461"/>
      <c r="BL53" s="461"/>
      <c r="BM53" s="461"/>
      <c r="BN53" s="461"/>
      <c r="BO53" s="461"/>
      <c r="BP53" s="461"/>
      <c r="BQ53" s="461"/>
      <c r="BR53" s="461"/>
      <c r="BS53" s="461"/>
      <c r="BT53" s="461"/>
      <c r="BU53" s="461"/>
      <c r="BV53" s="461"/>
      <c r="BW53" s="461"/>
      <c r="BX53" s="463"/>
      <c r="BY53" s="466"/>
    </row>
    <row r="54" spans="1:77" ht="26.25" customHeight="1" x14ac:dyDescent="0.4">
      <c r="A54" s="23">
        <v>1</v>
      </c>
      <c r="B54" s="270" t="s">
        <v>492</v>
      </c>
      <c r="C54" s="463">
        <f>'ภาพรวมกระจาย นน.ระดับรายวิชา'!D53</f>
        <v>0.349874686716792</v>
      </c>
      <c r="D54" s="466">
        <f t="shared" ref="D54" si="49">C54*100/BX54</f>
        <v>79.594460109470887</v>
      </c>
      <c r="E54" s="397"/>
      <c r="F54" s="397"/>
      <c r="G54" s="397"/>
      <c r="H54" s="397"/>
      <c r="I54" s="397"/>
      <c r="J54" s="455"/>
      <c r="K54" s="455"/>
      <c r="L54" s="455"/>
      <c r="M54" s="455"/>
      <c r="N54" s="455"/>
      <c r="O54" s="455"/>
      <c r="P54" s="455"/>
      <c r="Q54" s="455"/>
      <c r="R54" s="455"/>
      <c r="S54" s="455"/>
      <c r="T54" s="455"/>
      <c r="U54" s="455"/>
      <c r="V54" s="455"/>
      <c r="W54" s="455"/>
      <c r="X54" s="455"/>
      <c r="Y54" s="455"/>
      <c r="Z54" s="455"/>
      <c r="AA54" s="455"/>
      <c r="AB54" s="455"/>
      <c r="AC54" s="455"/>
      <c r="AD54" s="455"/>
      <c r="AE54" s="455"/>
      <c r="AF54" s="455"/>
      <c r="AG54" s="455"/>
      <c r="AH54" s="455"/>
      <c r="AI54" s="455"/>
      <c r="AJ54" s="455"/>
      <c r="AK54" s="455"/>
      <c r="AL54" s="455"/>
      <c r="AM54" s="455"/>
      <c r="AN54" s="455"/>
      <c r="AO54" s="455"/>
      <c r="AP54" s="455"/>
      <c r="AQ54" s="455"/>
      <c r="AR54" s="455"/>
      <c r="AS54" s="455"/>
      <c r="AT54" s="455"/>
      <c r="AU54" s="455"/>
      <c r="AV54" s="455"/>
      <c r="AW54" s="455"/>
      <c r="AX54" s="455"/>
      <c r="AY54" s="455"/>
      <c r="AZ54" s="455"/>
      <c r="BA54" s="455"/>
      <c r="BB54" s="455"/>
      <c r="BC54" s="455"/>
      <c r="BD54" s="455"/>
      <c r="BE54" s="455"/>
      <c r="BF54" s="455"/>
      <c r="BG54" s="455"/>
      <c r="BH54" s="455"/>
      <c r="BI54" s="468">
        <f>'ภาพรวมกระจาย นน.ระดับรายวิชา'!BZ53</f>
        <v>8.9696969696969692E-2</v>
      </c>
      <c r="BJ54" s="467">
        <f>BI54*100/BX54</f>
        <v>20.405539890529106</v>
      </c>
      <c r="BK54" s="455"/>
      <c r="BL54" s="455"/>
      <c r="BM54" s="455"/>
      <c r="BN54" s="455"/>
      <c r="BO54" s="455"/>
      <c r="BP54" s="455"/>
      <c r="BQ54" s="455"/>
      <c r="BR54" s="455"/>
      <c r="BS54" s="455"/>
      <c r="BT54" s="455"/>
      <c r="BU54" s="455"/>
      <c r="BV54" s="455"/>
      <c r="BW54" s="455"/>
      <c r="BX54" s="463">
        <f>C54+BI54</f>
        <v>0.43957165641376172</v>
      </c>
      <c r="BY54" s="466">
        <f>D54+BJ54</f>
        <v>100</v>
      </c>
    </row>
    <row r="55" spans="1:77" ht="26.25" customHeight="1" x14ac:dyDescent="0.4">
      <c r="A55" s="23">
        <v>2</v>
      </c>
      <c r="B55" s="270" t="s">
        <v>20</v>
      </c>
      <c r="C55" s="397"/>
      <c r="D55" s="397"/>
      <c r="E55" s="397"/>
      <c r="F55" s="397"/>
      <c r="G55" s="397"/>
      <c r="H55" s="397"/>
      <c r="I55" s="397"/>
      <c r="J55" s="455"/>
      <c r="K55" s="455"/>
      <c r="L55" s="455"/>
      <c r="M55" s="455"/>
      <c r="N55" s="455"/>
      <c r="O55" s="455"/>
      <c r="P55" s="455"/>
      <c r="Q55" s="455"/>
      <c r="R55" s="455"/>
      <c r="S55" s="455"/>
      <c r="T55" s="455"/>
      <c r="U55" s="455"/>
      <c r="V55" s="455"/>
      <c r="W55" s="455"/>
      <c r="X55" s="455"/>
      <c r="Y55" s="455"/>
      <c r="Z55" s="455"/>
      <c r="AA55" s="455"/>
      <c r="AB55" s="455"/>
      <c r="AC55" s="455"/>
      <c r="AD55" s="455"/>
      <c r="AE55" s="455"/>
      <c r="AF55" s="455"/>
      <c r="AG55" s="455"/>
      <c r="AH55" s="455"/>
      <c r="AI55" s="455"/>
      <c r="AJ55" s="455"/>
      <c r="AK55" s="455"/>
      <c r="AL55" s="455"/>
      <c r="AM55" s="455"/>
      <c r="AN55" s="455"/>
      <c r="AO55" s="455"/>
      <c r="AP55" s="455"/>
      <c r="AQ55" s="455"/>
      <c r="AR55" s="455"/>
      <c r="AS55" s="455"/>
      <c r="AT55" s="455"/>
      <c r="AU55" s="455"/>
      <c r="AV55" s="455"/>
      <c r="AW55" s="455"/>
      <c r="AX55" s="455"/>
      <c r="AY55" s="455"/>
      <c r="AZ55" s="455"/>
      <c r="BA55" s="455"/>
      <c r="BB55" s="455"/>
      <c r="BC55" s="455"/>
      <c r="BD55" s="455"/>
      <c r="BE55" s="455"/>
      <c r="BF55" s="455"/>
      <c r="BG55" s="455"/>
      <c r="BH55" s="455"/>
      <c r="BI55" s="455"/>
      <c r="BJ55" s="455"/>
      <c r="BK55" s="455"/>
      <c r="BL55" s="455"/>
      <c r="BM55" s="455"/>
      <c r="BN55" s="455"/>
      <c r="BO55" s="455"/>
      <c r="BP55" s="455"/>
      <c r="BQ55" s="455"/>
      <c r="BR55" s="455"/>
      <c r="BS55" s="455"/>
      <c r="BT55" s="455"/>
      <c r="BU55" s="455"/>
      <c r="BV55" s="455"/>
      <c r="BW55" s="455"/>
      <c r="BX55" s="463"/>
      <c r="BY55" s="466"/>
    </row>
    <row r="56" spans="1:77" ht="26.25" customHeight="1" x14ac:dyDescent="0.4">
      <c r="A56" s="23">
        <v>3</v>
      </c>
      <c r="B56" s="270" t="s">
        <v>65</v>
      </c>
      <c r="C56" s="397"/>
      <c r="D56" s="397"/>
      <c r="E56" s="397"/>
      <c r="F56" s="397"/>
      <c r="G56" s="397"/>
      <c r="H56" s="397"/>
      <c r="I56" s="397"/>
      <c r="J56" s="455"/>
      <c r="K56" s="455"/>
      <c r="L56" s="455"/>
      <c r="M56" s="455"/>
      <c r="N56" s="455"/>
      <c r="O56" s="455"/>
      <c r="P56" s="455"/>
      <c r="Q56" s="455"/>
      <c r="R56" s="455"/>
      <c r="S56" s="455"/>
      <c r="T56" s="455"/>
      <c r="U56" s="455"/>
      <c r="V56" s="455"/>
      <c r="W56" s="455"/>
      <c r="X56" s="455"/>
      <c r="Y56" s="455"/>
      <c r="Z56" s="455"/>
      <c r="AA56" s="455"/>
      <c r="AB56" s="455"/>
      <c r="AC56" s="455"/>
      <c r="AD56" s="455"/>
      <c r="AE56" s="455"/>
      <c r="AF56" s="455"/>
      <c r="AG56" s="455"/>
      <c r="AH56" s="455"/>
      <c r="AI56" s="455"/>
      <c r="AJ56" s="455"/>
      <c r="AK56" s="455"/>
      <c r="AL56" s="455"/>
      <c r="AM56" s="455"/>
      <c r="AN56" s="455"/>
      <c r="AO56" s="455"/>
      <c r="AP56" s="455"/>
      <c r="AQ56" s="455"/>
      <c r="AR56" s="455"/>
      <c r="AS56" s="455"/>
      <c r="AT56" s="455"/>
      <c r="AU56" s="455"/>
      <c r="AV56" s="455"/>
      <c r="AW56" s="455"/>
      <c r="AX56" s="455"/>
      <c r="AY56" s="455"/>
      <c r="AZ56" s="455"/>
      <c r="BA56" s="455"/>
      <c r="BB56" s="455"/>
      <c r="BC56" s="455"/>
      <c r="BD56" s="455"/>
      <c r="BE56" s="455"/>
      <c r="BF56" s="455"/>
      <c r="BG56" s="455"/>
      <c r="BH56" s="455"/>
      <c r="BI56" s="455"/>
      <c r="BJ56" s="455"/>
      <c r="BK56" s="455"/>
      <c r="BL56" s="455"/>
      <c r="BM56" s="455"/>
      <c r="BN56" s="455"/>
      <c r="BO56" s="455"/>
      <c r="BP56" s="455"/>
      <c r="BQ56" s="455"/>
      <c r="BR56" s="455"/>
      <c r="BS56" s="455"/>
      <c r="BT56" s="455"/>
      <c r="BU56" s="455"/>
      <c r="BV56" s="455"/>
      <c r="BW56" s="455"/>
      <c r="BX56" s="463"/>
      <c r="BY56" s="466"/>
    </row>
    <row r="57" spans="1:77" ht="26.25" customHeight="1" x14ac:dyDescent="0.4">
      <c r="A57" s="23">
        <v>4</v>
      </c>
      <c r="B57" s="270" t="s">
        <v>21</v>
      </c>
      <c r="C57" s="397"/>
      <c r="D57" s="397"/>
      <c r="E57" s="397"/>
      <c r="F57" s="397"/>
      <c r="G57" s="397"/>
      <c r="H57" s="397"/>
      <c r="I57" s="397"/>
      <c r="J57" s="455"/>
      <c r="K57" s="455"/>
      <c r="L57" s="455"/>
      <c r="M57" s="455"/>
      <c r="N57" s="455"/>
      <c r="O57" s="455"/>
      <c r="P57" s="455"/>
      <c r="Q57" s="455"/>
      <c r="R57" s="455"/>
      <c r="S57" s="455"/>
      <c r="T57" s="455"/>
      <c r="U57" s="455"/>
      <c r="V57" s="455"/>
      <c r="W57" s="455"/>
      <c r="X57" s="455"/>
      <c r="Y57" s="455"/>
      <c r="Z57" s="455"/>
      <c r="AA57" s="455"/>
      <c r="AB57" s="455"/>
      <c r="AC57" s="455"/>
      <c r="AD57" s="455"/>
      <c r="AE57" s="455"/>
      <c r="AF57" s="455"/>
      <c r="AG57" s="455"/>
      <c r="AH57" s="455"/>
      <c r="AI57" s="455"/>
      <c r="AJ57" s="455"/>
      <c r="AK57" s="455"/>
      <c r="AL57" s="455"/>
      <c r="AM57" s="455"/>
      <c r="AN57" s="455"/>
      <c r="AO57" s="455"/>
      <c r="AP57" s="455"/>
      <c r="AQ57" s="455"/>
      <c r="AR57" s="455"/>
      <c r="AS57" s="455"/>
      <c r="AT57" s="455"/>
      <c r="AU57" s="455"/>
      <c r="AV57" s="455"/>
      <c r="AW57" s="455"/>
      <c r="AX57" s="455"/>
      <c r="AY57" s="455"/>
      <c r="AZ57" s="455"/>
      <c r="BA57" s="455"/>
      <c r="BB57" s="455"/>
      <c r="BC57" s="455"/>
      <c r="BD57" s="455"/>
      <c r="BE57" s="455"/>
      <c r="BF57" s="455"/>
      <c r="BG57" s="455"/>
      <c r="BH57" s="455"/>
      <c r="BI57" s="455"/>
      <c r="BJ57" s="455"/>
      <c r="BK57" s="455"/>
      <c r="BL57" s="455"/>
      <c r="BM57" s="455"/>
      <c r="BN57" s="455"/>
      <c r="BO57" s="455"/>
      <c r="BP57" s="455"/>
      <c r="BQ57" s="455"/>
      <c r="BR57" s="455"/>
      <c r="BS57" s="455"/>
      <c r="BT57" s="455"/>
      <c r="BU57" s="455"/>
      <c r="BV57" s="455"/>
      <c r="BW57" s="455"/>
      <c r="BX57" s="463"/>
      <c r="BY57" s="466"/>
    </row>
    <row r="58" spans="1:77" ht="26.25" customHeight="1" x14ac:dyDescent="0.4">
      <c r="A58" s="23">
        <v>5</v>
      </c>
      <c r="B58" s="270" t="s">
        <v>493</v>
      </c>
      <c r="C58" s="463">
        <f>'ภาพรวมกระจาย นน.ระดับรายวิชา'!D57</f>
        <v>0.349874686716792</v>
      </c>
      <c r="D58" s="466">
        <f t="shared" ref="D58" si="50">C58*100/BX58</f>
        <v>68.643495338434434</v>
      </c>
      <c r="E58" s="397"/>
      <c r="F58" s="397"/>
      <c r="G58" s="397"/>
      <c r="H58" s="397"/>
      <c r="I58" s="397"/>
      <c r="J58" s="455"/>
      <c r="K58" s="455"/>
      <c r="L58" s="455"/>
      <c r="M58" s="455"/>
      <c r="N58" s="455"/>
      <c r="O58" s="455"/>
      <c r="P58" s="455"/>
      <c r="Q58" s="468">
        <f>'ภาพรวมกระจาย นน.ระดับรายวิชา'!V57</f>
        <v>7.0126582278481009E-2</v>
      </c>
      <c r="R58" s="467">
        <f>Q58*100/BX58</f>
        <v>13.758450972561365</v>
      </c>
      <c r="S58" s="455"/>
      <c r="T58" s="455"/>
      <c r="U58" s="455"/>
      <c r="V58" s="455"/>
      <c r="W58" s="455"/>
      <c r="X58" s="455"/>
      <c r="Y58" s="455"/>
      <c r="Z58" s="455"/>
      <c r="AA58" s="455"/>
      <c r="AB58" s="455"/>
      <c r="AC58" s="455"/>
      <c r="AD58" s="455"/>
      <c r="AE58" s="455"/>
      <c r="AF58" s="455"/>
      <c r="AG58" s="455"/>
      <c r="AH58" s="455"/>
      <c r="AI58" s="455"/>
      <c r="AJ58" s="455"/>
      <c r="AK58" s="455"/>
      <c r="AL58" s="455"/>
      <c r="AM58" s="455"/>
      <c r="AN58" s="455"/>
      <c r="AO58" s="455"/>
      <c r="AP58" s="455"/>
      <c r="AQ58" s="455"/>
      <c r="AR58" s="455"/>
      <c r="AS58" s="455"/>
      <c r="AT58" s="455"/>
      <c r="AU58" s="455"/>
      <c r="AV58" s="455"/>
      <c r="AW58" s="455"/>
      <c r="AX58" s="455"/>
      <c r="AY58" s="455"/>
      <c r="AZ58" s="455"/>
      <c r="BA58" s="455"/>
      <c r="BB58" s="455"/>
      <c r="BC58" s="455"/>
      <c r="BD58" s="455"/>
      <c r="BE58" s="455"/>
      <c r="BF58" s="455"/>
      <c r="BG58" s="455"/>
      <c r="BH58" s="455"/>
      <c r="BI58" s="468">
        <f>'ภาพรวมกระจาย นน.ระดับรายวิชา'!BZ57</f>
        <v>8.9696969696969692E-2</v>
      </c>
      <c r="BJ58" s="467">
        <f>BI58*100/BX58</f>
        <v>17.598053689004207</v>
      </c>
      <c r="BK58" s="455"/>
      <c r="BL58" s="455"/>
      <c r="BM58" s="455"/>
      <c r="BN58" s="455"/>
      <c r="BO58" s="455"/>
      <c r="BP58" s="455"/>
      <c r="BQ58" s="455"/>
      <c r="BR58" s="455"/>
      <c r="BS58" s="455"/>
      <c r="BT58" s="455"/>
      <c r="BU58" s="455"/>
      <c r="BV58" s="455"/>
      <c r="BW58" s="455"/>
      <c r="BX58" s="463">
        <f>C58+Q58+BI58</f>
        <v>0.50969823869224273</v>
      </c>
      <c r="BY58" s="466">
        <f>D58+R58+BJ58</f>
        <v>100</v>
      </c>
    </row>
    <row r="59" spans="1:77" ht="26.25" customHeight="1" x14ac:dyDescent="0.4">
      <c r="A59" s="23">
        <v>6</v>
      </c>
      <c r="B59" s="270" t="s">
        <v>67</v>
      </c>
      <c r="C59" s="397"/>
      <c r="D59" s="397"/>
      <c r="E59" s="397"/>
      <c r="F59" s="397"/>
      <c r="G59" s="397"/>
      <c r="H59" s="397"/>
      <c r="I59" s="397"/>
      <c r="J59" s="455"/>
      <c r="K59" s="455"/>
      <c r="L59" s="455"/>
      <c r="M59" s="455"/>
      <c r="N59" s="455"/>
      <c r="O59" s="455"/>
      <c r="P59" s="455"/>
      <c r="Q59" s="455"/>
      <c r="R59" s="455"/>
      <c r="S59" s="455"/>
      <c r="T59" s="455"/>
      <c r="U59" s="455"/>
      <c r="V59" s="455"/>
      <c r="W59" s="455"/>
      <c r="X59" s="455"/>
      <c r="Y59" s="455"/>
      <c r="Z59" s="455"/>
      <c r="AA59" s="455"/>
      <c r="AB59" s="455"/>
      <c r="AC59" s="455"/>
      <c r="AD59" s="455"/>
      <c r="AE59" s="455"/>
      <c r="AF59" s="455"/>
      <c r="AG59" s="455"/>
      <c r="AH59" s="455"/>
      <c r="AI59" s="455"/>
      <c r="AJ59" s="455"/>
      <c r="AK59" s="455"/>
      <c r="AL59" s="455"/>
      <c r="AM59" s="455"/>
      <c r="AN59" s="455"/>
      <c r="AO59" s="455"/>
      <c r="AP59" s="455"/>
      <c r="AQ59" s="455"/>
      <c r="AR59" s="455"/>
      <c r="AS59" s="455"/>
      <c r="AT59" s="455"/>
      <c r="AU59" s="455"/>
      <c r="AV59" s="455"/>
      <c r="AW59" s="455"/>
      <c r="AX59" s="455"/>
      <c r="AY59" s="455"/>
      <c r="AZ59" s="455"/>
      <c r="BA59" s="455"/>
      <c r="BB59" s="455"/>
      <c r="BC59" s="455"/>
      <c r="BD59" s="455"/>
      <c r="BE59" s="455"/>
      <c r="BF59" s="455"/>
      <c r="BG59" s="455"/>
      <c r="BH59" s="455"/>
      <c r="BI59" s="455"/>
      <c r="BJ59" s="455"/>
      <c r="BK59" s="455"/>
      <c r="BL59" s="455"/>
      <c r="BM59" s="455"/>
      <c r="BN59" s="455"/>
      <c r="BO59" s="455"/>
      <c r="BP59" s="455"/>
      <c r="BQ59" s="455"/>
      <c r="BR59" s="455"/>
      <c r="BS59" s="455"/>
      <c r="BT59" s="455"/>
      <c r="BU59" s="455"/>
      <c r="BV59" s="455"/>
      <c r="BW59" s="455"/>
      <c r="BX59" s="463"/>
      <c r="BY59" s="466"/>
    </row>
    <row r="60" spans="1:77" ht="26.25" customHeight="1" x14ac:dyDescent="0.4">
      <c r="A60" s="23">
        <v>7</v>
      </c>
      <c r="B60" s="270" t="s">
        <v>68</v>
      </c>
      <c r="C60" s="397"/>
      <c r="D60" s="397"/>
      <c r="E60" s="397"/>
      <c r="F60" s="397"/>
      <c r="G60" s="397"/>
      <c r="H60" s="397"/>
      <c r="I60" s="397"/>
      <c r="J60" s="455"/>
      <c r="K60" s="455"/>
      <c r="L60" s="455"/>
      <c r="M60" s="455"/>
      <c r="N60" s="455"/>
      <c r="O60" s="455"/>
      <c r="P60" s="455"/>
      <c r="Q60" s="455"/>
      <c r="R60" s="455"/>
      <c r="S60" s="455"/>
      <c r="T60" s="455"/>
      <c r="U60" s="455"/>
      <c r="V60" s="455"/>
      <c r="W60" s="455"/>
      <c r="X60" s="455"/>
      <c r="Y60" s="455"/>
      <c r="Z60" s="455"/>
      <c r="AA60" s="455"/>
      <c r="AB60" s="455"/>
      <c r="AC60" s="455"/>
      <c r="AD60" s="455"/>
      <c r="AE60" s="455"/>
      <c r="AF60" s="455"/>
      <c r="AG60" s="455"/>
      <c r="AH60" s="455"/>
      <c r="AI60" s="455"/>
      <c r="AJ60" s="455"/>
      <c r="AK60" s="455"/>
      <c r="AL60" s="455"/>
      <c r="AM60" s="455"/>
      <c r="AN60" s="455"/>
      <c r="AO60" s="455"/>
      <c r="AP60" s="455"/>
      <c r="AQ60" s="455"/>
      <c r="AR60" s="455"/>
      <c r="AS60" s="455"/>
      <c r="AT60" s="455"/>
      <c r="AU60" s="455"/>
      <c r="AV60" s="455"/>
      <c r="AW60" s="455"/>
      <c r="AX60" s="455"/>
      <c r="AY60" s="455"/>
      <c r="AZ60" s="455"/>
      <c r="BA60" s="455"/>
      <c r="BB60" s="455"/>
      <c r="BC60" s="455"/>
      <c r="BD60" s="455"/>
      <c r="BE60" s="455"/>
      <c r="BF60" s="455"/>
      <c r="BG60" s="455"/>
      <c r="BH60" s="455"/>
      <c r="BI60" s="455"/>
      <c r="BJ60" s="455"/>
      <c r="BK60" s="455"/>
      <c r="BL60" s="455"/>
      <c r="BM60" s="455"/>
      <c r="BN60" s="455"/>
      <c r="BO60" s="455"/>
      <c r="BP60" s="455"/>
      <c r="BQ60" s="455"/>
      <c r="BR60" s="455"/>
      <c r="BS60" s="455"/>
      <c r="BT60" s="455"/>
      <c r="BU60" s="455"/>
      <c r="BV60" s="455"/>
      <c r="BW60" s="455"/>
      <c r="BX60" s="463"/>
      <c r="BY60" s="466"/>
    </row>
    <row r="61" spans="1:77" ht="26.25" customHeight="1" x14ac:dyDescent="0.4">
      <c r="A61" s="23">
        <v>8</v>
      </c>
      <c r="B61" s="270" t="s">
        <v>69</v>
      </c>
      <c r="C61" s="397"/>
      <c r="D61" s="397"/>
      <c r="E61" s="397"/>
      <c r="F61" s="397"/>
      <c r="G61" s="397"/>
      <c r="H61" s="397"/>
      <c r="I61" s="397"/>
      <c r="J61" s="455"/>
      <c r="K61" s="455"/>
      <c r="L61" s="455"/>
      <c r="M61" s="455"/>
      <c r="N61" s="455"/>
      <c r="O61" s="455"/>
      <c r="P61" s="455"/>
      <c r="Q61" s="455"/>
      <c r="R61" s="455"/>
      <c r="S61" s="455"/>
      <c r="T61" s="455"/>
      <c r="U61" s="455"/>
      <c r="V61" s="455"/>
      <c r="W61" s="455"/>
      <c r="X61" s="455"/>
      <c r="Y61" s="455"/>
      <c r="Z61" s="455"/>
      <c r="AA61" s="455"/>
      <c r="AB61" s="455"/>
      <c r="AC61" s="455"/>
      <c r="AD61" s="455"/>
      <c r="AE61" s="455"/>
      <c r="AF61" s="455"/>
      <c r="AG61" s="455"/>
      <c r="AH61" s="455"/>
      <c r="AI61" s="455"/>
      <c r="AJ61" s="455"/>
      <c r="AK61" s="455"/>
      <c r="AL61" s="455"/>
      <c r="AM61" s="455"/>
      <c r="AN61" s="455"/>
      <c r="AO61" s="455"/>
      <c r="AP61" s="455"/>
      <c r="AQ61" s="455"/>
      <c r="AR61" s="455"/>
      <c r="AS61" s="455"/>
      <c r="AT61" s="455"/>
      <c r="AU61" s="455"/>
      <c r="AV61" s="455"/>
      <c r="AW61" s="455"/>
      <c r="AX61" s="455"/>
      <c r="AY61" s="455"/>
      <c r="AZ61" s="455"/>
      <c r="BA61" s="455"/>
      <c r="BB61" s="455"/>
      <c r="BC61" s="455"/>
      <c r="BD61" s="455"/>
      <c r="BE61" s="455"/>
      <c r="BF61" s="455"/>
      <c r="BG61" s="455"/>
      <c r="BH61" s="455"/>
      <c r="BI61" s="455"/>
      <c r="BJ61" s="455"/>
      <c r="BK61" s="455"/>
      <c r="BL61" s="455"/>
      <c r="BM61" s="455"/>
      <c r="BN61" s="455"/>
      <c r="BO61" s="455"/>
      <c r="BP61" s="455"/>
      <c r="BQ61" s="455"/>
      <c r="BR61" s="455"/>
      <c r="BS61" s="455"/>
      <c r="BT61" s="455"/>
      <c r="BU61" s="455"/>
      <c r="BV61" s="455"/>
      <c r="BW61" s="455"/>
      <c r="BX61" s="463"/>
      <c r="BY61" s="466"/>
    </row>
    <row r="62" spans="1:77" ht="26.25" customHeight="1" x14ac:dyDescent="0.4">
      <c r="A62" s="23">
        <v>9</v>
      </c>
      <c r="B62" s="270" t="s">
        <v>494</v>
      </c>
      <c r="C62" s="397"/>
      <c r="D62" s="397"/>
      <c r="E62" s="397"/>
      <c r="F62" s="397"/>
      <c r="G62" s="397"/>
      <c r="H62" s="397"/>
      <c r="I62" s="397"/>
      <c r="J62" s="455"/>
      <c r="K62" s="455"/>
      <c r="L62" s="455"/>
      <c r="M62" s="455"/>
      <c r="N62" s="455"/>
      <c r="O62" s="455"/>
      <c r="P62" s="455"/>
      <c r="Q62" s="455"/>
      <c r="R62" s="455"/>
      <c r="S62" s="455"/>
      <c r="T62" s="455"/>
      <c r="U62" s="455"/>
      <c r="V62" s="455"/>
      <c r="W62" s="455"/>
      <c r="X62" s="455"/>
      <c r="Y62" s="455"/>
      <c r="Z62" s="455"/>
      <c r="AA62" s="455"/>
      <c r="AB62" s="455"/>
      <c r="AC62" s="455"/>
      <c r="AD62" s="455"/>
      <c r="AE62" s="455"/>
      <c r="AF62" s="455"/>
      <c r="AG62" s="455"/>
      <c r="AH62" s="455"/>
      <c r="AI62" s="455"/>
      <c r="AJ62" s="455"/>
      <c r="AK62" s="455"/>
      <c r="AL62" s="455"/>
      <c r="AM62" s="455"/>
      <c r="AN62" s="455"/>
      <c r="AO62" s="455"/>
      <c r="AP62" s="455"/>
      <c r="AQ62" s="455"/>
      <c r="AR62" s="455"/>
      <c r="AS62" s="455"/>
      <c r="AT62" s="455"/>
      <c r="AU62" s="455"/>
      <c r="AV62" s="455"/>
      <c r="AW62" s="455"/>
      <c r="AX62" s="455"/>
      <c r="AY62" s="455"/>
      <c r="AZ62" s="455"/>
      <c r="BA62" s="455"/>
      <c r="BB62" s="455"/>
      <c r="BC62" s="455"/>
      <c r="BD62" s="455"/>
      <c r="BE62" s="455"/>
      <c r="BF62" s="455"/>
      <c r="BG62" s="455"/>
      <c r="BH62" s="455"/>
      <c r="BI62" s="455"/>
      <c r="BJ62" s="455"/>
      <c r="BK62" s="455"/>
      <c r="BL62" s="455"/>
      <c r="BM62" s="455"/>
      <c r="BN62" s="455"/>
      <c r="BO62" s="455"/>
      <c r="BP62" s="455"/>
      <c r="BQ62" s="455"/>
      <c r="BR62" s="455"/>
      <c r="BS62" s="455"/>
      <c r="BT62" s="455"/>
      <c r="BU62" s="455"/>
      <c r="BV62" s="455"/>
      <c r="BW62" s="455"/>
      <c r="BX62" s="463"/>
      <c r="BY62" s="466"/>
    </row>
    <row r="63" spans="1:77" x14ac:dyDescent="0.4">
      <c r="A63" s="593" t="s">
        <v>71</v>
      </c>
      <c r="B63" s="593"/>
      <c r="C63" s="440">
        <f>SUM(C6:C62)</f>
        <v>13.959999999999999</v>
      </c>
      <c r="D63" s="397"/>
      <c r="E63" s="440">
        <f>SUM(E6:E62)</f>
        <v>20.65</v>
      </c>
      <c r="F63" s="397"/>
      <c r="G63" s="440">
        <f>SUM(G6:G62)</f>
        <v>0.39</v>
      </c>
      <c r="H63" s="397"/>
      <c r="I63" s="397"/>
      <c r="J63" s="440">
        <f>SUM(J6:J62)</f>
        <v>9.75</v>
      </c>
      <c r="K63" s="455"/>
      <c r="L63" s="440">
        <f>SUM(L6:L62)</f>
        <v>15</v>
      </c>
      <c r="M63" s="455"/>
      <c r="N63" s="440">
        <f>SUM(N6:N62)</f>
        <v>0.25</v>
      </c>
      <c r="O63" s="455"/>
      <c r="P63" s="455"/>
      <c r="Q63" s="440">
        <f>SUM(Q6:Q62)</f>
        <v>2.77</v>
      </c>
      <c r="R63" s="455"/>
      <c r="S63" s="440">
        <f>SUM(S6:S62)</f>
        <v>4.2000000000000011</v>
      </c>
      <c r="T63" s="455"/>
      <c r="U63" s="440">
        <f>SUM(U6:U62)</f>
        <v>0.03</v>
      </c>
      <c r="V63" s="455"/>
      <c r="W63" s="455"/>
      <c r="X63" s="440">
        <f>SUM(X6:X62)</f>
        <v>2.3300000000000005</v>
      </c>
      <c r="Y63" s="455"/>
      <c r="Z63" s="397">
        <f>SUM(Z6:Z62)</f>
        <v>3.8500000000000005</v>
      </c>
      <c r="AA63" s="455"/>
      <c r="AB63" s="397">
        <f>SUM(AB6:AB62)</f>
        <v>0.81999999999999984</v>
      </c>
      <c r="AC63" s="455"/>
      <c r="AD63" s="455"/>
      <c r="AE63" s="397">
        <f>SUM(AE6:AE62)</f>
        <v>1.5</v>
      </c>
      <c r="AF63" s="455"/>
      <c r="AG63" s="397">
        <f>SUM(AG6:AG62)</f>
        <v>2.9500000000000006</v>
      </c>
      <c r="AH63" s="455"/>
      <c r="AI63" s="397">
        <f>SUM(AI6:AI62)</f>
        <v>0.2</v>
      </c>
      <c r="AJ63" s="455"/>
      <c r="AK63" s="397">
        <f>SUM(AK6:AK62)</f>
        <v>0.35</v>
      </c>
      <c r="AL63" s="455"/>
      <c r="AM63" s="397">
        <f>SUM(AM6:AM62)</f>
        <v>1.32</v>
      </c>
      <c r="AN63" s="455"/>
      <c r="AO63" s="397">
        <f>SUM(AO6:AO62)</f>
        <v>2</v>
      </c>
      <c r="AP63" s="455"/>
      <c r="AQ63" s="397">
        <f>SUM(AQ6:AQ62)</f>
        <v>0.68</v>
      </c>
      <c r="AR63" s="455"/>
      <c r="AS63" s="455"/>
      <c r="AT63" s="397">
        <f>SUM(AT6:AT62)</f>
        <v>1.3000000000000003</v>
      </c>
      <c r="AU63" s="455"/>
      <c r="AV63" s="397">
        <f>SUM(AV6:AV62)</f>
        <v>2.16</v>
      </c>
      <c r="AW63" s="455"/>
      <c r="AX63" s="397">
        <f>SUM(AX6:AX62)</f>
        <v>0.53999999999999992</v>
      </c>
      <c r="AY63" s="455"/>
      <c r="AZ63" s="455"/>
      <c r="BA63" s="397">
        <f>SUM(BA6:BA62)</f>
        <v>2.73</v>
      </c>
      <c r="BB63" s="455"/>
      <c r="BC63" s="397">
        <f>SUM(BC6:BC62)</f>
        <v>3.6400000000000006</v>
      </c>
      <c r="BD63" s="455"/>
      <c r="BE63" s="397">
        <f>SUM(BE6:BE62)</f>
        <v>0.35</v>
      </c>
      <c r="BF63" s="455"/>
      <c r="BG63" s="397">
        <f>SUM(BG6:BG62)</f>
        <v>0.28000000000000003</v>
      </c>
      <c r="BH63" s="455"/>
      <c r="BI63" s="397">
        <f>SUM(BI6:BI62)</f>
        <v>1.4800000000000002</v>
      </c>
      <c r="BJ63" s="455"/>
      <c r="BK63" s="397">
        <f>SUM(BK6:BK62)</f>
        <v>1.5</v>
      </c>
      <c r="BL63" s="455"/>
      <c r="BM63" s="397">
        <f>SUM(BM6:BM62)</f>
        <v>0.02</v>
      </c>
      <c r="BN63" s="455"/>
      <c r="BO63" s="455"/>
      <c r="BP63" s="397">
        <f>SUM(BP6:BP62)</f>
        <v>1.1000000000000001</v>
      </c>
      <c r="BQ63" s="455"/>
      <c r="BR63" s="397">
        <f>SUM(BR6:BR62)</f>
        <v>1.5</v>
      </c>
      <c r="BS63" s="455"/>
      <c r="BT63" s="397">
        <f>SUM(BT6:BT62)</f>
        <v>0.01</v>
      </c>
      <c r="BU63" s="455"/>
      <c r="BV63" s="397">
        <f>SUM(BV6:BV62)</f>
        <v>0.39000000000000007</v>
      </c>
      <c r="BW63" s="455"/>
      <c r="BX63" s="464">
        <f>SUM(BX6:BX62)</f>
        <v>99.999999999999986</v>
      </c>
      <c r="BY63" s="397"/>
    </row>
    <row r="64" spans="1:77" s="123" customFormat="1" x14ac:dyDescent="0.4">
      <c r="A64" s="593" t="s">
        <v>508</v>
      </c>
      <c r="B64" s="593"/>
      <c r="C64" s="616">
        <f>C63+E63+G63</f>
        <v>35</v>
      </c>
      <c r="D64" s="616"/>
      <c r="E64" s="616"/>
      <c r="F64" s="616"/>
      <c r="G64" s="616"/>
      <c r="H64" s="616"/>
      <c r="I64" s="616"/>
      <c r="J64" s="616">
        <f>J63+L63+N63</f>
        <v>25</v>
      </c>
      <c r="K64" s="616"/>
      <c r="L64" s="616"/>
      <c r="M64" s="616"/>
      <c r="N64" s="616"/>
      <c r="O64" s="616"/>
      <c r="P64" s="616"/>
      <c r="Q64" s="616">
        <f>Q63+S63+U63</f>
        <v>7.0000000000000009</v>
      </c>
      <c r="R64" s="616"/>
      <c r="S64" s="616"/>
      <c r="T64" s="616"/>
      <c r="U64" s="616"/>
      <c r="V64" s="616"/>
      <c r="W64" s="616"/>
      <c r="X64" s="616">
        <f>X63+Z63+AB63</f>
        <v>7.0000000000000018</v>
      </c>
      <c r="Y64" s="616"/>
      <c r="Z64" s="616"/>
      <c r="AA64" s="616"/>
      <c r="AB64" s="616"/>
      <c r="AC64" s="616"/>
      <c r="AD64" s="616"/>
      <c r="AE64" s="620">
        <f>AE63+AG63+AI63+AK63</f>
        <v>5.0000000000000009</v>
      </c>
      <c r="AF64" s="621"/>
      <c r="AG64" s="621"/>
      <c r="AH64" s="621"/>
      <c r="AI64" s="621"/>
      <c r="AJ64" s="621"/>
      <c r="AK64" s="621"/>
      <c r="AL64" s="622"/>
      <c r="AM64" s="616">
        <f>AM63+AO63+AQ63</f>
        <v>4</v>
      </c>
      <c r="AN64" s="616"/>
      <c r="AO64" s="616"/>
      <c r="AP64" s="616"/>
      <c r="AQ64" s="616"/>
      <c r="AR64" s="616"/>
      <c r="AS64" s="616"/>
      <c r="AT64" s="616">
        <f>AT63+AV63+AX63</f>
        <v>4</v>
      </c>
      <c r="AU64" s="616"/>
      <c r="AV64" s="616"/>
      <c r="AW64" s="616"/>
      <c r="AX64" s="616"/>
      <c r="AY64" s="616"/>
      <c r="AZ64" s="616"/>
      <c r="BA64" s="620">
        <f>BA63+BC63+BE63+BG63</f>
        <v>7.0000000000000009</v>
      </c>
      <c r="BB64" s="621"/>
      <c r="BC64" s="621"/>
      <c r="BD64" s="621"/>
      <c r="BE64" s="621"/>
      <c r="BF64" s="621"/>
      <c r="BG64" s="621"/>
      <c r="BH64" s="622"/>
      <c r="BI64" s="616">
        <f>BI63+BK63+BM63</f>
        <v>3.0000000000000004</v>
      </c>
      <c r="BJ64" s="616"/>
      <c r="BK64" s="616"/>
      <c r="BL64" s="616"/>
      <c r="BM64" s="616"/>
      <c r="BN64" s="616"/>
      <c r="BO64" s="616"/>
      <c r="BP64" s="620">
        <f>BP63+BR63+BT63+BV63</f>
        <v>3</v>
      </c>
      <c r="BQ64" s="621"/>
      <c r="BR64" s="621"/>
      <c r="BS64" s="621"/>
      <c r="BT64" s="621"/>
      <c r="BU64" s="621"/>
      <c r="BV64" s="621"/>
      <c r="BW64" s="622"/>
      <c r="BX64" s="465">
        <f>C64+J64+Q64+X64+AE64+AM64+AT64+BA64+BI64+BP64</f>
        <v>100</v>
      </c>
      <c r="BY64" s="458"/>
    </row>
    <row r="65" spans="1:77" x14ac:dyDescent="0.4">
      <c r="A65" s="593" t="s">
        <v>507</v>
      </c>
      <c r="B65" s="593"/>
      <c r="C65" s="619">
        <f>C64+J64+Q64+X64+AE64+AM64+AT64+BA64+BI64+BP64</f>
        <v>100</v>
      </c>
      <c r="D65" s="619"/>
      <c r="E65" s="619"/>
      <c r="F65" s="619"/>
      <c r="G65" s="619"/>
      <c r="H65" s="619"/>
      <c r="I65" s="619"/>
      <c r="J65" s="619"/>
      <c r="K65" s="619"/>
      <c r="L65" s="619"/>
      <c r="M65" s="619"/>
      <c r="N65" s="619"/>
      <c r="O65" s="619"/>
      <c r="P65" s="619"/>
      <c r="Q65" s="619"/>
      <c r="R65" s="619"/>
      <c r="S65" s="619"/>
      <c r="T65" s="619"/>
      <c r="U65" s="619"/>
      <c r="V65" s="619"/>
      <c r="W65" s="619"/>
      <c r="X65" s="619"/>
      <c r="Y65" s="619"/>
      <c r="Z65" s="619"/>
      <c r="AA65" s="619"/>
      <c r="AB65" s="619"/>
      <c r="AC65" s="619"/>
      <c r="AD65" s="619"/>
      <c r="AE65" s="619"/>
      <c r="AF65" s="619"/>
      <c r="AG65" s="619"/>
      <c r="AH65" s="619"/>
      <c r="AI65" s="619"/>
      <c r="AJ65" s="619"/>
      <c r="AK65" s="619"/>
      <c r="AL65" s="619"/>
      <c r="AM65" s="619"/>
      <c r="AN65" s="619"/>
      <c r="AO65" s="619"/>
      <c r="AP65" s="619"/>
      <c r="AQ65" s="619"/>
      <c r="AR65" s="619"/>
      <c r="AS65" s="619"/>
      <c r="AT65" s="619"/>
      <c r="AU65" s="619"/>
      <c r="AV65" s="619"/>
      <c r="AW65" s="619"/>
      <c r="AX65" s="619"/>
      <c r="AY65" s="619"/>
      <c r="AZ65" s="619"/>
      <c r="BA65" s="619"/>
      <c r="BB65" s="619"/>
      <c r="BC65" s="619"/>
      <c r="BD65" s="619"/>
      <c r="BE65" s="619"/>
      <c r="BF65" s="619"/>
      <c r="BG65" s="619"/>
      <c r="BH65" s="619"/>
      <c r="BI65" s="619"/>
      <c r="BJ65" s="619"/>
      <c r="BK65" s="619"/>
      <c r="BL65" s="619"/>
      <c r="BM65" s="619"/>
      <c r="BN65" s="619"/>
      <c r="BO65" s="619"/>
      <c r="BP65" s="619"/>
      <c r="BQ65" s="619"/>
      <c r="BR65" s="619"/>
      <c r="BS65" s="619"/>
      <c r="BT65" s="619"/>
      <c r="BU65" s="619"/>
      <c r="BV65" s="619"/>
      <c r="BW65" s="619"/>
      <c r="BX65" s="458"/>
      <c r="BY65" s="458"/>
    </row>
    <row r="67" spans="1:77" x14ac:dyDescent="0.4">
      <c r="B67" s="122"/>
    </row>
    <row r="69" spans="1:77" x14ac:dyDescent="0.4">
      <c r="B69" s="122"/>
    </row>
    <row r="70" spans="1:77" x14ac:dyDescent="0.4">
      <c r="B70" s="120"/>
    </row>
  </sheetData>
  <mergeCells count="74">
    <mergeCell ref="A65:B65"/>
    <mergeCell ref="C65:BW65"/>
    <mergeCell ref="AE64:AL64"/>
    <mergeCell ref="BX1:BY3"/>
    <mergeCell ref="BA2:BH2"/>
    <mergeCell ref="A1:B4"/>
    <mergeCell ref="BA64:BH64"/>
    <mergeCell ref="BP1:BW1"/>
    <mergeCell ref="BP2:BW2"/>
    <mergeCell ref="BV3:BW3"/>
    <mergeCell ref="BP64:BW64"/>
    <mergeCell ref="C1:I1"/>
    <mergeCell ref="C2:I2"/>
    <mergeCell ref="A63:B63"/>
    <mergeCell ref="A5:B5"/>
    <mergeCell ref="A17:B17"/>
    <mergeCell ref="A31:B31"/>
    <mergeCell ref="A43:B43"/>
    <mergeCell ref="A53:B53"/>
    <mergeCell ref="C3:D3"/>
    <mergeCell ref="E3:F3"/>
    <mergeCell ref="G3:H3"/>
    <mergeCell ref="L3:M3"/>
    <mergeCell ref="N3:O3"/>
    <mergeCell ref="J1:P1"/>
    <mergeCell ref="J2:P2"/>
    <mergeCell ref="J3:K3"/>
    <mergeCell ref="Q1:W1"/>
    <mergeCell ref="Q2:W2"/>
    <mergeCell ref="Q3:R3"/>
    <mergeCell ref="S3:T3"/>
    <mergeCell ref="U3:V3"/>
    <mergeCell ref="AE3:AF3"/>
    <mergeCell ref="AG3:AH3"/>
    <mergeCell ref="AI3:AJ3"/>
    <mergeCell ref="AE1:AL1"/>
    <mergeCell ref="AE2:AL2"/>
    <mergeCell ref="AK3:AL3"/>
    <mergeCell ref="X1:AD1"/>
    <mergeCell ref="X2:AD2"/>
    <mergeCell ref="X3:Y3"/>
    <mergeCell ref="Z3:AA3"/>
    <mergeCell ref="AB3:AC3"/>
    <mergeCell ref="BP3:BQ3"/>
    <mergeCell ref="BR3:BS3"/>
    <mergeCell ref="BT3:BU3"/>
    <mergeCell ref="AT64:AZ64"/>
    <mergeCell ref="BI64:BO64"/>
    <mergeCell ref="BA3:BB3"/>
    <mergeCell ref="BC3:BD3"/>
    <mergeCell ref="BE3:BF3"/>
    <mergeCell ref="BI3:BJ3"/>
    <mergeCell ref="BK3:BL3"/>
    <mergeCell ref="BM3:BN3"/>
    <mergeCell ref="AX3:AY3"/>
    <mergeCell ref="AT3:AU3"/>
    <mergeCell ref="AV3:AW3"/>
    <mergeCell ref="BG3:BH3"/>
    <mergeCell ref="BI1:BO1"/>
    <mergeCell ref="A64:B64"/>
    <mergeCell ref="J64:P64"/>
    <mergeCell ref="Q64:W64"/>
    <mergeCell ref="X64:AD64"/>
    <mergeCell ref="C64:I64"/>
    <mergeCell ref="AM64:AS64"/>
    <mergeCell ref="BI2:BO2"/>
    <mergeCell ref="AM1:AS1"/>
    <mergeCell ref="AM2:AS2"/>
    <mergeCell ref="AM3:AN3"/>
    <mergeCell ref="AO3:AP3"/>
    <mergeCell ref="AQ3:AR3"/>
    <mergeCell ref="AT1:AZ1"/>
    <mergeCell ref="AT2:AZ2"/>
    <mergeCell ref="BA1:B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8A17A-F25D-664D-B37E-C73EF35B61C2}">
  <dimension ref="A1:DF70"/>
  <sheetViews>
    <sheetView zoomScale="80" zoomScaleNormal="80" workbookViewId="0">
      <pane xSplit="2" ySplit="4" topLeftCell="L16" activePane="bottomRight" state="frozen"/>
      <selection pane="topRight" activeCell="C1" sqref="C1"/>
      <selection pane="bottomLeft" activeCell="A5" sqref="A5"/>
      <selection pane="bottomRight" activeCell="X34" sqref="V34:X34"/>
    </sheetView>
  </sheetViews>
  <sheetFormatPr baseColWidth="10" defaultColWidth="10" defaultRowHeight="24" x14ac:dyDescent="0.4"/>
  <cols>
    <col min="1" max="1" width="5.5" style="123" customWidth="1"/>
    <col min="2" max="2" width="58.6640625" style="124" customWidth="1"/>
    <col min="3" max="3" width="7.33203125" style="124" customWidth="1"/>
    <col min="4" max="5" width="7.33203125" style="123" customWidth="1"/>
    <col min="6" max="6" width="7.33203125" style="124" customWidth="1"/>
    <col min="7" max="8" width="7.33203125" style="123" customWidth="1"/>
    <col min="9" max="9" width="7.33203125" style="124" customWidth="1"/>
    <col min="10" max="13" width="7.33203125" style="123" customWidth="1"/>
    <col min="14" max="108" width="7.33203125" style="124" customWidth="1"/>
    <col min="109" max="110" width="10" style="123"/>
    <col min="111" max="16384" width="10" style="124"/>
  </cols>
  <sheetData>
    <row r="1" spans="1:110" x14ac:dyDescent="0.4">
      <c r="A1" s="594" t="s">
        <v>24</v>
      </c>
      <c r="B1" s="594"/>
      <c r="C1" s="623" t="s">
        <v>495</v>
      </c>
      <c r="D1" s="624"/>
      <c r="E1" s="624"/>
      <c r="F1" s="624"/>
      <c r="G1" s="624"/>
      <c r="H1" s="624"/>
      <c r="I1" s="624"/>
      <c r="J1" s="624"/>
      <c r="K1" s="624"/>
      <c r="L1" s="625"/>
      <c r="M1" s="623" t="s">
        <v>496</v>
      </c>
      <c r="N1" s="624"/>
      <c r="O1" s="624"/>
      <c r="P1" s="624"/>
      <c r="Q1" s="624"/>
      <c r="R1" s="624"/>
      <c r="S1" s="624"/>
      <c r="T1" s="624"/>
      <c r="U1" s="624"/>
      <c r="V1" s="625"/>
      <c r="W1" s="623" t="s">
        <v>498</v>
      </c>
      <c r="X1" s="624"/>
      <c r="Y1" s="624"/>
      <c r="Z1" s="624"/>
      <c r="AA1" s="624"/>
      <c r="AB1" s="624"/>
      <c r="AC1" s="624"/>
      <c r="AD1" s="624"/>
      <c r="AE1" s="624"/>
      <c r="AF1" s="625"/>
      <c r="AG1" s="623" t="s">
        <v>497</v>
      </c>
      <c r="AH1" s="624"/>
      <c r="AI1" s="624"/>
      <c r="AJ1" s="624"/>
      <c r="AK1" s="624"/>
      <c r="AL1" s="624"/>
      <c r="AM1" s="624"/>
      <c r="AN1" s="624"/>
      <c r="AO1" s="624"/>
      <c r="AP1" s="625"/>
      <c r="AQ1" s="623" t="s">
        <v>499</v>
      </c>
      <c r="AR1" s="624"/>
      <c r="AS1" s="624"/>
      <c r="AT1" s="624"/>
      <c r="AU1" s="624"/>
      <c r="AV1" s="624"/>
      <c r="AW1" s="624"/>
      <c r="AX1" s="624"/>
      <c r="AY1" s="624"/>
      <c r="AZ1" s="624"/>
      <c r="BA1" s="624"/>
      <c r="BB1" s="625"/>
      <c r="BC1" s="623" t="s">
        <v>500</v>
      </c>
      <c r="BD1" s="624"/>
      <c r="BE1" s="624"/>
      <c r="BF1" s="624"/>
      <c r="BG1" s="624"/>
      <c r="BH1" s="624"/>
      <c r="BI1" s="624"/>
      <c r="BJ1" s="624"/>
      <c r="BK1" s="624"/>
      <c r="BL1" s="625"/>
      <c r="BM1" s="623" t="s">
        <v>501</v>
      </c>
      <c r="BN1" s="624"/>
      <c r="BO1" s="624"/>
      <c r="BP1" s="624"/>
      <c r="BQ1" s="624"/>
      <c r="BR1" s="624"/>
      <c r="BS1" s="624"/>
      <c r="BT1" s="624"/>
      <c r="BU1" s="624"/>
      <c r="BV1" s="625"/>
      <c r="BW1" s="623" t="s">
        <v>504</v>
      </c>
      <c r="BX1" s="624"/>
      <c r="BY1" s="624"/>
      <c r="BZ1" s="624"/>
      <c r="CA1" s="624"/>
      <c r="CB1" s="624"/>
      <c r="CC1" s="624"/>
      <c r="CD1" s="624"/>
      <c r="CE1" s="624"/>
      <c r="CF1" s="624"/>
      <c r="CG1" s="624"/>
      <c r="CH1" s="625"/>
      <c r="CI1" s="623" t="s">
        <v>505</v>
      </c>
      <c r="CJ1" s="624"/>
      <c r="CK1" s="624"/>
      <c r="CL1" s="624"/>
      <c r="CM1" s="624"/>
      <c r="CN1" s="624"/>
      <c r="CO1" s="624"/>
      <c r="CP1" s="624"/>
      <c r="CQ1" s="624"/>
      <c r="CR1" s="625"/>
      <c r="CS1" s="623" t="s">
        <v>506</v>
      </c>
      <c r="CT1" s="624"/>
      <c r="CU1" s="624"/>
      <c r="CV1" s="624"/>
      <c r="CW1" s="624"/>
      <c r="CX1" s="624"/>
      <c r="CY1" s="624"/>
      <c r="CZ1" s="624"/>
      <c r="DA1" s="624"/>
      <c r="DB1" s="624"/>
      <c r="DC1" s="624"/>
      <c r="DD1" s="625"/>
      <c r="DE1" s="594" t="s">
        <v>71</v>
      </c>
      <c r="DF1" s="594"/>
    </row>
    <row r="2" spans="1:110" x14ac:dyDescent="0.4">
      <c r="A2" s="594"/>
      <c r="B2" s="594"/>
      <c r="C2" s="626">
        <v>0.35</v>
      </c>
      <c r="D2" s="627"/>
      <c r="E2" s="627"/>
      <c r="F2" s="627"/>
      <c r="G2" s="627"/>
      <c r="H2" s="627"/>
      <c r="I2" s="627"/>
      <c r="J2" s="627"/>
      <c r="K2" s="627"/>
      <c r="L2" s="628"/>
      <c r="M2" s="626">
        <v>0.25</v>
      </c>
      <c r="N2" s="627"/>
      <c r="O2" s="627"/>
      <c r="P2" s="627"/>
      <c r="Q2" s="627"/>
      <c r="R2" s="627"/>
      <c r="S2" s="627"/>
      <c r="T2" s="627"/>
      <c r="U2" s="627"/>
      <c r="V2" s="628"/>
      <c r="W2" s="626">
        <v>7.0000000000000007E-2</v>
      </c>
      <c r="X2" s="627"/>
      <c r="Y2" s="627"/>
      <c r="Z2" s="627"/>
      <c r="AA2" s="627"/>
      <c r="AB2" s="627"/>
      <c r="AC2" s="627"/>
      <c r="AD2" s="627"/>
      <c r="AE2" s="627"/>
      <c r="AF2" s="628"/>
      <c r="AG2" s="626">
        <v>7.0000000000000007E-2</v>
      </c>
      <c r="AH2" s="627"/>
      <c r="AI2" s="627"/>
      <c r="AJ2" s="627"/>
      <c r="AK2" s="627"/>
      <c r="AL2" s="627"/>
      <c r="AM2" s="627"/>
      <c r="AN2" s="627"/>
      <c r="AO2" s="627"/>
      <c r="AP2" s="628"/>
      <c r="AQ2" s="626">
        <v>0.05</v>
      </c>
      <c r="AR2" s="627"/>
      <c r="AS2" s="627"/>
      <c r="AT2" s="627"/>
      <c r="AU2" s="627"/>
      <c r="AV2" s="627"/>
      <c r="AW2" s="627"/>
      <c r="AX2" s="627"/>
      <c r="AY2" s="627"/>
      <c r="AZ2" s="627"/>
      <c r="BA2" s="627"/>
      <c r="BB2" s="628"/>
      <c r="BC2" s="626">
        <v>0.04</v>
      </c>
      <c r="BD2" s="627"/>
      <c r="BE2" s="627"/>
      <c r="BF2" s="627"/>
      <c r="BG2" s="627"/>
      <c r="BH2" s="627"/>
      <c r="BI2" s="627"/>
      <c r="BJ2" s="627"/>
      <c r="BK2" s="627"/>
      <c r="BL2" s="628"/>
      <c r="BM2" s="626">
        <v>0.04</v>
      </c>
      <c r="BN2" s="627"/>
      <c r="BO2" s="627"/>
      <c r="BP2" s="627"/>
      <c r="BQ2" s="627"/>
      <c r="BR2" s="627"/>
      <c r="BS2" s="627"/>
      <c r="BT2" s="627"/>
      <c r="BU2" s="627"/>
      <c r="BV2" s="628"/>
      <c r="BW2" s="626">
        <v>7.0000000000000007E-2</v>
      </c>
      <c r="BX2" s="627"/>
      <c r="BY2" s="627"/>
      <c r="BZ2" s="627"/>
      <c r="CA2" s="627"/>
      <c r="CB2" s="627"/>
      <c r="CC2" s="627"/>
      <c r="CD2" s="627"/>
      <c r="CE2" s="627"/>
      <c r="CF2" s="627"/>
      <c r="CG2" s="627"/>
      <c r="CH2" s="628"/>
      <c r="CI2" s="626">
        <v>0.03</v>
      </c>
      <c r="CJ2" s="627"/>
      <c r="CK2" s="627"/>
      <c r="CL2" s="627"/>
      <c r="CM2" s="627"/>
      <c r="CN2" s="627"/>
      <c r="CO2" s="627"/>
      <c r="CP2" s="627"/>
      <c r="CQ2" s="627"/>
      <c r="CR2" s="628"/>
      <c r="CS2" s="626">
        <v>0.03</v>
      </c>
      <c r="CT2" s="627"/>
      <c r="CU2" s="627"/>
      <c r="CV2" s="627"/>
      <c r="CW2" s="627"/>
      <c r="CX2" s="627"/>
      <c r="CY2" s="627"/>
      <c r="CZ2" s="627"/>
      <c r="DA2" s="627"/>
      <c r="DB2" s="627"/>
      <c r="DC2" s="627"/>
      <c r="DD2" s="628"/>
      <c r="DE2" s="594"/>
      <c r="DF2" s="594"/>
    </row>
    <row r="3" spans="1:110" x14ac:dyDescent="0.4">
      <c r="A3" s="594"/>
      <c r="B3" s="594"/>
      <c r="C3" s="623" t="s">
        <v>26</v>
      </c>
      <c r="D3" s="624"/>
      <c r="E3" s="625"/>
      <c r="F3" s="623" t="s">
        <v>27</v>
      </c>
      <c r="G3" s="624"/>
      <c r="H3" s="625"/>
      <c r="I3" s="623" t="s">
        <v>467</v>
      </c>
      <c r="J3" s="624"/>
      <c r="K3" s="625"/>
      <c r="L3" s="23" t="s">
        <v>468</v>
      </c>
      <c r="M3" s="623" t="s">
        <v>26</v>
      </c>
      <c r="N3" s="624"/>
      <c r="O3" s="625"/>
      <c r="P3" s="623" t="s">
        <v>27</v>
      </c>
      <c r="Q3" s="624"/>
      <c r="R3" s="625"/>
      <c r="S3" s="623" t="s">
        <v>467</v>
      </c>
      <c r="T3" s="624"/>
      <c r="U3" s="625"/>
      <c r="V3" s="23" t="s">
        <v>468</v>
      </c>
      <c r="W3" s="623" t="s">
        <v>26</v>
      </c>
      <c r="X3" s="624"/>
      <c r="Y3" s="625"/>
      <c r="Z3" s="623" t="s">
        <v>27</v>
      </c>
      <c r="AA3" s="624"/>
      <c r="AB3" s="625"/>
      <c r="AC3" s="623" t="s">
        <v>467</v>
      </c>
      <c r="AD3" s="624"/>
      <c r="AE3" s="625"/>
      <c r="AF3" s="23" t="s">
        <v>468</v>
      </c>
      <c r="AG3" s="623" t="s">
        <v>26</v>
      </c>
      <c r="AH3" s="624"/>
      <c r="AI3" s="625"/>
      <c r="AJ3" s="623" t="s">
        <v>27</v>
      </c>
      <c r="AK3" s="624"/>
      <c r="AL3" s="625"/>
      <c r="AM3" s="623" t="s">
        <v>467</v>
      </c>
      <c r="AN3" s="624"/>
      <c r="AO3" s="625"/>
      <c r="AP3" s="23" t="s">
        <v>468</v>
      </c>
      <c r="AQ3" s="623" t="s">
        <v>26</v>
      </c>
      <c r="AR3" s="624"/>
      <c r="AS3" s="625"/>
      <c r="AT3" s="623" t="s">
        <v>27</v>
      </c>
      <c r="AU3" s="624"/>
      <c r="AV3" s="625"/>
      <c r="AW3" s="623" t="s">
        <v>467</v>
      </c>
      <c r="AX3" s="624"/>
      <c r="AY3" s="625"/>
      <c r="AZ3" s="623" t="s">
        <v>468</v>
      </c>
      <c r="BA3" s="624"/>
      <c r="BB3" s="625"/>
      <c r="BC3" s="623" t="s">
        <v>26</v>
      </c>
      <c r="BD3" s="624"/>
      <c r="BE3" s="625"/>
      <c r="BF3" s="623" t="s">
        <v>27</v>
      </c>
      <c r="BG3" s="624"/>
      <c r="BH3" s="625"/>
      <c r="BI3" s="623" t="s">
        <v>467</v>
      </c>
      <c r="BJ3" s="624"/>
      <c r="BK3" s="625"/>
      <c r="BL3" s="23" t="s">
        <v>468</v>
      </c>
      <c r="BM3" s="623" t="s">
        <v>26</v>
      </c>
      <c r="BN3" s="624"/>
      <c r="BO3" s="625"/>
      <c r="BP3" s="623" t="s">
        <v>27</v>
      </c>
      <c r="BQ3" s="624"/>
      <c r="BR3" s="625"/>
      <c r="BS3" s="623" t="s">
        <v>467</v>
      </c>
      <c r="BT3" s="624"/>
      <c r="BU3" s="625"/>
      <c r="BV3" s="23" t="s">
        <v>468</v>
      </c>
      <c r="BW3" s="623" t="s">
        <v>26</v>
      </c>
      <c r="BX3" s="624"/>
      <c r="BY3" s="625"/>
      <c r="BZ3" s="623" t="s">
        <v>27</v>
      </c>
      <c r="CA3" s="624"/>
      <c r="CB3" s="625"/>
      <c r="CC3" s="623" t="s">
        <v>467</v>
      </c>
      <c r="CD3" s="624"/>
      <c r="CE3" s="625"/>
      <c r="CF3" s="623" t="s">
        <v>468</v>
      </c>
      <c r="CG3" s="624"/>
      <c r="CH3" s="625"/>
      <c r="CI3" s="623" t="s">
        <v>26</v>
      </c>
      <c r="CJ3" s="624"/>
      <c r="CK3" s="625"/>
      <c r="CL3" s="623" t="s">
        <v>27</v>
      </c>
      <c r="CM3" s="624"/>
      <c r="CN3" s="625"/>
      <c r="CO3" s="623" t="s">
        <v>467</v>
      </c>
      <c r="CP3" s="624"/>
      <c r="CQ3" s="625"/>
      <c r="CR3" s="23" t="s">
        <v>468</v>
      </c>
      <c r="CS3" s="623" t="s">
        <v>26</v>
      </c>
      <c r="CT3" s="624"/>
      <c r="CU3" s="625"/>
      <c r="CV3" s="623" t="s">
        <v>27</v>
      </c>
      <c r="CW3" s="624"/>
      <c r="CX3" s="625"/>
      <c r="CY3" s="623" t="s">
        <v>467</v>
      </c>
      <c r="CZ3" s="624"/>
      <c r="DA3" s="625"/>
      <c r="DB3" s="623" t="s">
        <v>468</v>
      </c>
      <c r="DC3" s="624"/>
      <c r="DD3" s="625"/>
      <c r="DE3" s="594"/>
      <c r="DF3" s="594"/>
    </row>
    <row r="4" spans="1:110" x14ac:dyDescent="0.4">
      <c r="A4" s="594"/>
      <c r="B4" s="594"/>
      <c r="C4" s="491" t="s">
        <v>511</v>
      </c>
      <c r="D4" s="462" t="s">
        <v>24</v>
      </c>
      <c r="E4" s="19" t="s">
        <v>503</v>
      </c>
      <c r="F4" s="491" t="s">
        <v>511</v>
      </c>
      <c r="G4" s="462" t="s">
        <v>24</v>
      </c>
      <c r="H4" s="19" t="s">
        <v>503</v>
      </c>
      <c r="I4" s="491" t="s">
        <v>511</v>
      </c>
      <c r="J4" s="462" t="s">
        <v>24</v>
      </c>
      <c r="K4" s="19" t="s">
        <v>503</v>
      </c>
      <c r="L4" s="23"/>
      <c r="M4" s="491" t="s">
        <v>511</v>
      </c>
      <c r="N4" s="462" t="s">
        <v>24</v>
      </c>
      <c r="O4" s="19" t="s">
        <v>503</v>
      </c>
      <c r="P4" s="491" t="s">
        <v>511</v>
      </c>
      <c r="Q4" s="462" t="s">
        <v>24</v>
      </c>
      <c r="R4" s="19" t="s">
        <v>503</v>
      </c>
      <c r="S4" s="491" t="s">
        <v>511</v>
      </c>
      <c r="T4" s="462" t="s">
        <v>24</v>
      </c>
      <c r="U4" s="19" t="s">
        <v>503</v>
      </c>
      <c r="V4" s="23"/>
      <c r="W4" s="491" t="s">
        <v>511</v>
      </c>
      <c r="X4" s="462" t="s">
        <v>24</v>
      </c>
      <c r="Y4" s="19" t="s">
        <v>503</v>
      </c>
      <c r="Z4" s="491" t="s">
        <v>511</v>
      </c>
      <c r="AA4" s="462" t="s">
        <v>24</v>
      </c>
      <c r="AB4" s="19" t="s">
        <v>503</v>
      </c>
      <c r="AC4" s="491" t="s">
        <v>511</v>
      </c>
      <c r="AD4" s="462" t="s">
        <v>24</v>
      </c>
      <c r="AE4" s="19" t="s">
        <v>503</v>
      </c>
      <c r="AF4" s="23"/>
      <c r="AG4" s="491" t="s">
        <v>511</v>
      </c>
      <c r="AH4" s="462" t="s">
        <v>24</v>
      </c>
      <c r="AI4" s="19" t="s">
        <v>503</v>
      </c>
      <c r="AJ4" s="491" t="s">
        <v>511</v>
      </c>
      <c r="AK4" s="462" t="s">
        <v>24</v>
      </c>
      <c r="AL4" s="19" t="s">
        <v>503</v>
      </c>
      <c r="AM4" s="491" t="s">
        <v>511</v>
      </c>
      <c r="AN4" s="462" t="s">
        <v>24</v>
      </c>
      <c r="AO4" s="19" t="s">
        <v>503</v>
      </c>
      <c r="AP4" s="23"/>
      <c r="AQ4" s="491" t="s">
        <v>511</v>
      </c>
      <c r="AR4" s="462" t="s">
        <v>24</v>
      </c>
      <c r="AS4" s="19" t="s">
        <v>503</v>
      </c>
      <c r="AT4" s="491" t="s">
        <v>511</v>
      </c>
      <c r="AU4" s="462" t="s">
        <v>24</v>
      </c>
      <c r="AV4" s="19" t="s">
        <v>503</v>
      </c>
      <c r="AW4" s="491" t="s">
        <v>511</v>
      </c>
      <c r="AX4" s="462" t="s">
        <v>24</v>
      </c>
      <c r="AY4" s="19" t="s">
        <v>503</v>
      </c>
      <c r="AZ4" s="491" t="s">
        <v>511</v>
      </c>
      <c r="BA4" s="462" t="s">
        <v>24</v>
      </c>
      <c r="BB4" s="19" t="s">
        <v>503</v>
      </c>
      <c r="BC4" s="491" t="s">
        <v>511</v>
      </c>
      <c r="BD4" s="462" t="s">
        <v>24</v>
      </c>
      <c r="BE4" s="19" t="s">
        <v>503</v>
      </c>
      <c r="BF4" s="491" t="s">
        <v>511</v>
      </c>
      <c r="BG4" s="462" t="s">
        <v>24</v>
      </c>
      <c r="BH4" s="19" t="s">
        <v>503</v>
      </c>
      <c r="BI4" s="491" t="s">
        <v>511</v>
      </c>
      <c r="BJ4" s="462" t="s">
        <v>24</v>
      </c>
      <c r="BK4" s="19" t="s">
        <v>503</v>
      </c>
      <c r="BL4" s="23"/>
      <c r="BM4" s="491" t="s">
        <v>511</v>
      </c>
      <c r="BN4" s="462" t="s">
        <v>24</v>
      </c>
      <c r="BO4" s="19" t="s">
        <v>503</v>
      </c>
      <c r="BP4" s="491" t="s">
        <v>511</v>
      </c>
      <c r="BQ4" s="462" t="s">
        <v>24</v>
      </c>
      <c r="BR4" s="19" t="s">
        <v>503</v>
      </c>
      <c r="BS4" s="491" t="s">
        <v>511</v>
      </c>
      <c r="BT4" s="462" t="s">
        <v>24</v>
      </c>
      <c r="BU4" s="19" t="s">
        <v>503</v>
      </c>
      <c r="BV4" s="23"/>
      <c r="BW4" s="491" t="s">
        <v>511</v>
      </c>
      <c r="BX4" s="462" t="s">
        <v>24</v>
      </c>
      <c r="BY4" s="19" t="s">
        <v>503</v>
      </c>
      <c r="BZ4" s="491" t="s">
        <v>511</v>
      </c>
      <c r="CA4" s="462" t="s">
        <v>24</v>
      </c>
      <c r="CB4" s="19" t="s">
        <v>503</v>
      </c>
      <c r="CC4" s="491" t="s">
        <v>511</v>
      </c>
      <c r="CD4" s="462" t="s">
        <v>24</v>
      </c>
      <c r="CE4" s="19" t="s">
        <v>503</v>
      </c>
      <c r="CF4" s="491" t="s">
        <v>511</v>
      </c>
      <c r="CG4" s="462" t="s">
        <v>24</v>
      </c>
      <c r="CH4" s="19" t="s">
        <v>503</v>
      </c>
      <c r="CI4" s="491" t="s">
        <v>511</v>
      </c>
      <c r="CJ4" s="462" t="s">
        <v>24</v>
      </c>
      <c r="CK4" s="19" t="s">
        <v>503</v>
      </c>
      <c r="CL4" s="491" t="s">
        <v>511</v>
      </c>
      <c r="CM4" s="462" t="s">
        <v>24</v>
      </c>
      <c r="CN4" s="19" t="s">
        <v>503</v>
      </c>
      <c r="CO4" s="491" t="s">
        <v>511</v>
      </c>
      <c r="CP4" s="462" t="s">
        <v>24</v>
      </c>
      <c r="CQ4" s="19" t="s">
        <v>503</v>
      </c>
      <c r="CR4" s="23"/>
      <c r="CS4" s="491" t="s">
        <v>511</v>
      </c>
      <c r="CT4" s="462" t="s">
        <v>24</v>
      </c>
      <c r="CU4" s="19" t="s">
        <v>503</v>
      </c>
      <c r="CV4" s="491" t="s">
        <v>511</v>
      </c>
      <c r="CW4" s="462" t="s">
        <v>24</v>
      </c>
      <c r="CX4" s="19" t="s">
        <v>503</v>
      </c>
      <c r="CY4" s="491" t="s">
        <v>511</v>
      </c>
      <c r="CZ4" s="462" t="s">
        <v>24</v>
      </c>
      <c r="DA4" s="19" t="s">
        <v>503</v>
      </c>
      <c r="DB4" s="491" t="s">
        <v>511</v>
      </c>
      <c r="DC4" s="462" t="s">
        <v>24</v>
      </c>
      <c r="DD4" s="19" t="s">
        <v>503</v>
      </c>
      <c r="DE4" s="462" t="s">
        <v>502</v>
      </c>
      <c r="DF4" s="19" t="s">
        <v>503</v>
      </c>
    </row>
    <row r="5" spans="1:110" x14ac:dyDescent="0.4">
      <c r="A5" s="595" t="s">
        <v>28</v>
      </c>
      <c r="B5" s="595"/>
      <c r="C5" s="457"/>
      <c r="D5" s="395"/>
      <c r="E5" s="395"/>
      <c r="F5" s="457"/>
      <c r="G5" s="395"/>
      <c r="H5" s="395"/>
      <c r="I5" s="457"/>
      <c r="J5" s="395"/>
      <c r="K5" s="395"/>
      <c r="L5" s="395"/>
      <c r="M5" s="395"/>
      <c r="N5" s="395"/>
      <c r="O5" s="395"/>
      <c r="P5" s="395"/>
      <c r="Q5" s="395"/>
      <c r="R5" s="395"/>
      <c r="S5" s="395"/>
      <c r="T5" s="395"/>
      <c r="U5" s="395"/>
      <c r="V5" s="459"/>
      <c r="W5" s="459"/>
      <c r="X5" s="395"/>
      <c r="Y5" s="395"/>
      <c r="Z5" s="395"/>
      <c r="AA5" s="395"/>
      <c r="AB5" s="395"/>
      <c r="AC5" s="395"/>
      <c r="AD5" s="395"/>
      <c r="AE5" s="395"/>
      <c r="AF5" s="459"/>
      <c r="AG5" s="459"/>
      <c r="AH5" s="395"/>
      <c r="AI5" s="395"/>
      <c r="AJ5" s="395"/>
      <c r="AK5" s="395"/>
      <c r="AL5" s="395"/>
      <c r="AM5" s="395"/>
      <c r="AN5" s="395"/>
      <c r="AO5" s="395"/>
      <c r="AP5" s="459"/>
      <c r="AQ5" s="459"/>
      <c r="AR5" s="395"/>
      <c r="AS5" s="395"/>
      <c r="AT5" s="395"/>
      <c r="AU5" s="395"/>
      <c r="AV5" s="395"/>
      <c r="AW5" s="395"/>
      <c r="AX5" s="395"/>
      <c r="AY5" s="395"/>
      <c r="AZ5" s="395"/>
      <c r="BA5" s="395"/>
      <c r="BB5" s="395"/>
      <c r="BC5" s="395"/>
      <c r="BD5" s="395"/>
      <c r="BE5" s="395"/>
      <c r="BF5" s="395"/>
      <c r="BG5" s="395"/>
      <c r="BH5" s="395"/>
      <c r="BI5" s="395"/>
      <c r="BJ5" s="395"/>
      <c r="BK5" s="395"/>
      <c r="BL5" s="459"/>
      <c r="BM5" s="459"/>
      <c r="BN5" s="395"/>
      <c r="BO5" s="395"/>
      <c r="BP5" s="395"/>
      <c r="BQ5" s="395"/>
      <c r="BR5" s="395"/>
      <c r="BS5" s="395"/>
      <c r="BT5" s="395"/>
      <c r="BU5" s="395"/>
      <c r="BV5" s="459"/>
      <c r="BW5" s="459"/>
      <c r="BX5" s="395"/>
      <c r="BY5" s="395"/>
      <c r="BZ5" s="395"/>
      <c r="CA5" s="395"/>
      <c r="CB5" s="395"/>
      <c r="CC5" s="395"/>
      <c r="CD5" s="395"/>
      <c r="CE5" s="395"/>
      <c r="CF5" s="395"/>
      <c r="CG5" s="395"/>
      <c r="CH5" s="395"/>
      <c r="CI5" s="395"/>
      <c r="CJ5" s="395"/>
      <c r="CK5" s="395"/>
      <c r="CL5" s="395"/>
      <c r="CM5" s="395"/>
      <c r="CN5" s="395"/>
      <c r="CO5" s="395"/>
      <c r="CP5" s="395"/>
      <c r="CQ5" s="395"/>
      <c r="CR5" s="459"/>
      <c r="CS5" s="459"/>
      <c r="CT5" s="395"/>
      <c r="CU5" s="395"/>
      <c r="CV5" s="395"/>
      <c r="CW5" s="395"/>
      <c r="CX5" s="395"/>
      <c r="CY5" s="395"/>
      <c r="CZ5" s="395"/>
      <c r="DA5" s="395"/>
      <c r="DB5" s="395"/>
      <c r="DC5" s="459"/>
      <c r="DD5" s="459"/>
      <c r="DE5" s="462"/>
      <c r="DF5" s="19"/>
    </row>
    <row r="6" spans="1:110" ht="26.25" customHeight="1" x14ac:dyDescent="0.4">
      <c r="A6" s="23">
        <v>1</v>
      </c>
      <c r="B6" s="270" t="s">
        <v>2</v>
      </c>
      <c r="C6" s="398">
        <f>'ภาพรวมกระจาย นน. ระดับหลักสูตร'!C5</f>
        <v>1</v>
      </c>
      <c r="D6" s="463">
        <f>'ภาพรวมกระจาย นน.ระดับรายวิชา'!D5</f>
        <v>0.349874686716792</v>
      </c>
      <c r="E6" s="466">
        <f t="shared" ref="E6:E16" si="0">D6*100/DE6</f>
        <v>52.229871296019162</v>
      </c>
      <c r="F6" s="397"/>
      <c r="G6" s="397"/>
      <c r="H6" s="397"/>
      <c r="I6" s="397"/>
      <c r="J6" s="397"/>
      <c r="K6" s="397"/>
      <c r="L6" s="397"/>
      <c r="M6" s="397"/>
      <c r="N6" s="397"/>
      <c r="O6" s="397"/>
      <c r="P6" s="397"/>
      <c r="Q6" s="397"/>
      <c r="R6" s="397"/>
      <c r="S6" s="397"/>
      <c r="T6" s="397"/>
      <c r="U6" s="397"/>
      <c r="V6" s="397"/>
      <c r="W6" s="397"/>
      <c r="X6" s="397"/>
      <c r="Y6" s="397"/>
      <c r="Z6" s="397"/>
      <c r="AA6" s="397"/>
      <c r="AB6" s="397"/>
      <c r="AC6" s="397"/>
      <c r="AD6" s="397"/>
      <c r="AE6" s="397"/>
      <c r="AF6" s="397"/>
      <c r="AG6" s="397"/>
      <c r="AH6" s="397"/>
      <c r="AI6" s="397"/>
      <c r="AJ6" s="397"/>
      <c r="AK6" s="397"/>
      <c r="AL6" s="397"/>
      <c r="AM6" s="397"/>
      <c r="AN6" s="397"/>
      <c r="AO6" s="397"/>
      <c r="AP6" s="397"/>
      <c r="AQ6" s="397"/>
      <c r="AR6" s="397"/>
      <c r="AS6" s="397"/>
      <c r="AT6" s="397"/>
      <c r="AU6" s="397"/>
      <c r="AV6" s="397"/>
      <c r="AW6" s="397"/>
      <c r="AX6" s="397"/>
      <c r="AY6" s="397"/>
      <c r="AZ6" s="397"/>
      <c r="BA6" s="397"/>
      <c r="BB6" s="397"/>
      <c r="BC6" s="397"/>
      <c r="BD6" s="397"/>
      <c r="BE6" s="397"/>
      <c r="BF6" s="397"/>
      <c r="BG6" s="397"/>
      <c r="BH6" s="397"/>
      <c r="BI6" s="397"/>
      <c r="BJ6" s="397"/>
      <c r="BK6" s="397"/>
      <c r="BL6" s="397"/>
      <c r="BM6" s="398">
        <f>'ภาพรวมกระจาย นน. ระดับหลักสูตร'!AM5</f>
        <v>6</v>
      </c>
      <c r="BN6" s="463">
        <f>'ภาพรวมกระจาย นน.ระดับรายวิชา'!BG5</f>
        <v>0.24000000000000002</v>
      </c>
      <c r="BO6" s="466">
        <f>BN6*100/DE6</f>
        <v>35.827596527985641</v>
      </c>
      <c r="BP6" s="397"/>
      <c r="BQ6" s="397"/>
      <c r="BR6" s="397"/>
      <c r="BS6" s="398">
        <f>'ภาพรวมกระจาย นน. ระดับหลักสูตร'!AQ5</f>
        <v>2</v>
      </c>
      <c r="BT6" s="463">
        <f>'ภาพรวมกระจาย นน.ระดับรายวิชา'!BM5</f>
        <v>0.08</v>
      </c>
      <c r="BU6" s="466">
        <f>BT6*100/DE6</f>
        <v>11.942532175995211</v>
      </c>
      <c r="BV6" s="397"/>
      <c r="BW6" s="397"/>
      <c r="BX6" s="397"/>
      <c r="BY6" s="397"/>
      <c r="BZ6" s="397"/>
      <c r="CA6" s="397"/>
      <c r="CB6" s="397"/>
      <c r="CC6" s="397"/>
      <c r="CD6" s="397"/>
      <c r="CE6" s="397"/>
      <c r="CF6" s="397"/>
      <c r="CG6" s="397"/>
      <c r="CH6" s="397"/>
      <c r="CI6" s="397"/>
      <c r="CJ6" s="397"/>
      <c r="CK6" s="397"/>
      <c r="CL6" s="397"/>
      <c r="CM6" s="397"/>
      <c r="CN6" s="397"/>
      <c r="CO6" s="397"/>
      <c r="CP6" s="397"/>
      <c r="CQ6" s="397"/>
      <c r="CR6" s="397"/>
      <c r="CS6" s="397"/>
      <c r="CT6" s="397"/>
      <c r="CU6" s="397"/>
      <c r="CV6" s="397"/>
      <c r="CW6" s="397"/>
      <c r="CX6" s="397"/>
      <c r="CY6" s="397"/>
      <c r="CZ6" s="397"/>
      <c r="DA6" s="397"/>
      <c r="DB6" s="397"/>
      <c r="DC6" s="397"/>
      <c r="DD6" s="397"/>
      <c r="DE6" s="463">
        <f>D6+BN6+BT6</f>
        <v>0.66987468671679196</v>
      </c>
      <c r="DF6" s="466">
        <f>E6+BO6+BU6</f>
        <v>100.00000000000001</v>
      </c>
    </row>
    <row r="7" spans="1:110" ht="26.25" customHeight="1" x14ac:dyDescent="0.4">
      <c r="A7" s="23">
        <v>2</v>
      </c>
      <c r="B7" s="270" t="s">
        <v>3</v>
      </c>
      <c r="C7" s="398">
        <f>'ภาพรวมกระจาย นน. ระดับหลักสูตร'!C6</f>
        <v>1</v>
      </c>
      <c r="D7" s="463">
        <f>'ภาพรวมกระจาย นน.ระดับรายวิชา'!D6</f>
        <v>0.349874686716792</v>
      </c>
      <c r="E7" s="466">
        <f t="shared" si="0"/>
        <v>46.6577540106952</v>
      </c>
      <c r="F7" s="397"/>
      <c r="G7" s="397"/>
      <c r="H7" s="397"/>
      <c r="I7" s="397"/>
      <c r="J7" s="397"/>
      <c r="K7" s="397"/>
      <c r="L7" s="397"/>
      <c r="M7" s="397"/>
      <c r="N7" s="397"/>
      <c r="O7" s="397"/>
      <c r="P7" s="397"/>
      <c r="Q7" s="397"/>
      <c r="R7" s="397"/>
      <c r="S7" s="397"/>
      <c r="T7" s="397"/>
      <c r="U7" s="397"/>
      <c r="V7" s="397"/>
      <c r="W7" s="397"/>
      <c r="X7" s="397"/>
      <c r="Y7" s="397"/>
      <c r="Z7" s="397"/>
      <c r="AA7" s="397"/>
      <c r="AB7" s="397"/>
      <c r="AC7" s="397"/>
      <c r="AD7" s="397"/>
      <c r="AE7" s="397"/>
      <c r="AF7" s="397"/>
      <c r="AG7" s="397"/>
      <c r="AH7" s="397"/>
      <c r="AI7" s="397"/>
      <c r="AJ7" s="397"/>
      <c r="AK7" s="397"/>
      <c r="AL7" s="397"/>
      <c r="AM7" s="397"/>
      <c r="AN7" s="397"/>
      <c r="AO7" s="397"/>
      <c r="AP7" s="397"/>
      <c r="AQ7" s="397"/>
      <c r="AR7" s="397"/>
      <c r="AS7" s="397"/>
      <c r="AT7" s="397"/>
      <c r="AU7" s="397"/>
      <c r="AV7" s="397"/>
      <c r="AW7" s="397"/>
      <c r="AX7" s="397"/>
      <c r="AY7" s="397"/>
      <c r="AZ7" s="397"/>
      <c r="BA7" s="397"/>
      <c r="BB7" s="397"/>
      <c r="BC7" s="397"/>
      <c r="BD7" s="397"/>
      <c r="BE7" s="397"/>
      <c r="BF7" s="397"/>
      <c r="BG7" s="397"/>
      <c r="BH7" s="397"/>
      <c r="BI7" s="397"/>
      <c r="BJ7" s="397"/>
      <c r="BK7" s="397"/>
      <c r="BL7" s="397"/>
      <c r="BM7" s="397"/>
      <c r="BN7" s="397"/>
      <c r="BO7" s="397"/>
      <c r="BP7" s="398">
        <f>'ภาพรวมกระจาย นน. ระดับหลักสูตร'!AO6</f>
        <v>8</v>
      </c>
      <c r="BQ7" s="463">
        <f>'ภาพรวมกระจาย นน.ระดับรายวิชา'!BJ6</f>
        <v>0.32</v>
      </c>
      <c r="BR7" s="466">
        <f>BQ7*100/DE7</f>
        <v>42.673796791443856</v>
      </c>
      <c r="BS7" s="398">
        <f>'ภาพรวมกระจาย นน. ระดับหลักสูตร'!AQ6</f>
        <v>2</v>
      </c>
      <c r="BT7" s="463">
        <f>'ภาพรวมกระจาย นน.ระดับรายวิชา'!BM6</f>
        <v>0.08</v>
      </c>
      <c r="BU7" s="466">
        <f>BT7*100/DE7</f>
        <v>10.668449197860964</v>
      </c>
      <c r="BV7" s="397"/>
      <c r="BW7" s="397"/>
      <c r="BX7" s="397"/>
      <c r="BY7" s="397"/>
      <c r="BZ7" s="397"/>
      <c r="CA7" s="397"/>
      <c r="CB7" s="397"/>
      <c r="CC7" s="397"/>
      <c r="CD7" s="397"/>
      <c r="CE7" s="397"/>
      <c r="CF7" s="397"/>
      <c r="CG7" s="397"/>
      <c r="CH7" s="397"/>
      <c r="CI7" s="397"/>
      <c r="CJ7" s="397"/>
      <c r="CK7" s="397"/>
      <c r="CL7" s="397"/>
      <c r="CM7" s="397"/>
      <c r="CN7" s="397"/>
      <c r="CO7" s="397"/>
      <c r="CP7" s="397"/>
      <c r="CQ7" s="397"/>
      <c r="CR7" s="397"/>
      <c r="CS7" s="397"/>
      <c r="CT7" s="397"/>
      <c r="CU7" s="397"/>
      <c r="CV7" s="397"/>
      <c r="CW7" s="397"/>
      <c r="CX7" s="397"/>
      <c r="CY7" s="397"/>
      <c r="CZ7" s="397"/>
      <c r="DA7" s="397"/>
      <c r="DB7" s="397"/>
      <c r="DC7" s="397"/>
      <c r="DD7" s="397"/>
      <c r="DE7" s="463">
        <f>D7+BQ7+BT7</f>
        <v>0.74987468671679192</v>
      </c>
      <c r="DF7" s="466">
        <f>E7+BR7+BU7</f>
        <v>100.00000000000001</v>
      </c>
    </row>
    <row r="8" spans="1:110" ht="26.25" customHeight="1" x14ac:dyDescent="0.4">
      <c r="A8" s="23">
        <v>3</v>
      </c>
      <c r="B8" s="270" t="s">
        <v>4</v>
      </c>
      <c r="C8" s="398">
        <f>'ภาพรวมกระจาย นน. ระดับหลักสูตร'!C7</f>
        <v>1</v>
      </c>
      <c r="D8" s="463">
        <f>'ภาพรวมกระจาย นน.ระดับรายวิชา'!D7</f>
        <v>0.349874686716792</v>
      </c>
      <c r="E8" s="466">
        <f t="shared" si="0"/>
        <v>47.946179294848221</v>
      </c>
      <c r="F8" s="397"/>
      <c r="G8" s="397"/>
      <c r="H8" s="397"/>
      <c r="I8" s="397"/>
      <c r="J8" s="397"/>
      <c r="K8" s="397"/>
      <c r="L8" s="397"/>
      <c r="M8" s="397"/>
      <c r="N8" s="397"/>
      <c r="O8" s="397"/>
      <c r="P8" s="397"/>
      <c r="Q8" s="397"/>
      <c r="R8" s="397"/>
      <c r="S8" s="397"/>
      <c r="T8" s="397"/>
      <c r="U8" s="397"/>
      <c r="V8" s="397"/>
      <c r="W8" s="398">
        <f>'ภาพรวมกระจาย นน. ระดับหลักสูตร'!O7</f>
        <v>2</v>
      </c>
      <c r="X8" s="463">
        <f>'ภาพรวมกระจาย นน.ระดับรายวิชา'!V7</f>
        <v>0.14025316455696202</v>
      </c>
      <c r="Y8" s="466">
        <f>X8*100/DE8</f>
        <v>19.220034000233976</v>
      </c>
      <c r="Z8" s="397"/>
      <c r="AA8" s="397"/>
      <c r="AB8" s="397"/>
      <c r="AC8" s="397"/>
      <c r="AD8" s="397"/>
      <c r="AE8" s="397"/>
      <c r="AF8" s="397"/>
      <c r="AG8" s="397"/>
      <c r="AH8" s="397"/>
      <c r="AI8" s="397"/>
      <c r="AJ8" s="397"/>
      <c r="AK8" s="397"/>
      <c r="AL8" s="397"/>
      <c r="AM8" s="397"/>
      <c r="AN8" s="397"/>
      <c r="AO8" s="397"/>
      <c r="AP8" s="397"/>
      <c r="AQ8" s="397"/>
      <c r="AR8" s="397"/>
      <c r="AS8" s="397"/>
      <c r="AT8" s="397"/>
      <c r="AU8" s="397"/>
      <c r="AV8" s="397"/>
      <c r="AW8" s="397"/>
      <c r="AX8" s="397"/>
      <c r="AY8" s="397"/>
      <c r="AZ8" s="397"/>
      <c r="BA8" s="397"/>
      <c r="BB8" s="397"/>
      <c r="BC8" s="398">
        <f>'ภาพรวมกระจาย นน. ระดับหลักสูตร'!AG7</f>
        <v>3</v>
      </c>
      <c r="BD8" s="463">
        <f>'ภาพรวมกระจาย นน.ระดับรายวิชา'!AX7</f>
        <v>0.12</v>
      </c>
      <c r="BE8" s="466">
        <f>BD8*100/DE8</f>
        <v>16.44457782691499</v>
      </c>
      <c r="BF8" s="397"/>
      <c r="BG8" s="397"/>
      <c r="BH8" s="397"/>
      <c r="BI8" s="397"/>
      <c r="BJ8" s="397"/>
      <c r="BK8" s="397"/>
      <c r="BL8" s="397"/>
      <c r="BM8" s="397"/>
      <c r="BN8" s="397"/>
      <c r="BO8" s="397"/>
      <c r="BP8" s="397"/>
      <c r="BQ8" s="397"/>
      <c r="BR8" s="397"/>
      <c r="BS8" s="397"/>
      <c r="BT8" s="397"/>
      <c r="BU8" s="397"/>
      <c r="BV8" s="397"/>
      <c r="BW8" s="397"/>
      <c r="BX8" s="397"/>
      <c r="BY8" s="397"/>
      <c r="BZ8" s="397"/>
      <c r="CA8" s="397"/>
      <c r="CB8" s="397"/>
      <c r="CC8" s="397"/>
      <c r="CD8" s="397"/>
      <c r="CE8" s="397"/>
      <c r="CF8" s="397"/>
      <c r="CG8" s="397"/>
      <c r="CH8" s="397"/>
      <c r="CI8" s="398">
        <f>'ภาพรวมกระจาย นน. ระดับหลักสูตร'!AY7</f>
        <v>4</v>
      </c>
      <c r="CJ8" s="463">
        <f>'ภาพรวมกระจาย นน.ระดับรายวิชา'!BZ7</f>
        <v>0.11959595959595959</v>
      </c>
      <c r="CK8" s="466">
        <f>CJ8*100/DE8</f>
        <v>16.389208878002815</v>
      </c>
      <c r="CL8" s="397"/>
      <c r="CM8" s="397"/>
      <c r="CN8" s="397"/>
      <c r="CO8" s="397"/>
      <c r="CP8" s="397"/>
      <c r="CQ8" s="397"/>
      <c r="CR8" s="397"/>
      <c r="CS8" s="397"/>
      <c r="CT8" s="397"/>
      <c r="CU8" s="397"/>
      <c r="CV8" s="397"/>
      <c r="CW8" s="397"/>
      <c r="CX8" s="397"/>
      <c r="CY8" s="397"/>
      <c r="CZ8" s="397"/>
      <c r="DA8" s="397"/>
      <c r="DB8" s="397"/>
      <c r="DC8" s="397"/>
      <c r="DD8" s="397"/>
      <c r="DE8" s="463">
        <f>D8+X8+BD8+CJ8</f>
        <v>0.72972381086971361</v>
      </c>
      <c r="DF8" s="466">
        <f>E8+Y8+BE8+CK8</f>
        <v>100.00000000000001</v>
      </c>
    </row>
    <row r="9" spans="1:110" ht="26.25" customHeight="1" x14ac:dyDescent="0.4">
      <c r="A9" s="23">
        <v>4</v>
      </c>
      <c r="B9" s="270" t="s">
        <v>5</v>
      </c>
      <c r="C9" s="398">
        <f>'ภาพรวมกระจาย นน. ระดับหลักสูตร'!C8</f>
        <v>1</v>
      </c>
      <c r="D9" s="463">
        <f>'ภาพรวมกระจาย นน.ระดับรายวิชา'!D8</f>
        <v>0.349874686716792</v>
      </c>
      <c r="E9" s="466">
        <f t="shared" si="0"/>
        <v>46.679721800364817</v>
      </c>
      <c r="F9" s="397"/>
      <c r="G9" s="397"/>
      <c r="H9" s="397"/>
      <c r="I9" s="397"/>
      <c r="J9" s="397"/>
      <c r="K9" s="397"/>
      <c r="L9" s="397"/>
      <c r="M9" s="397"/>
      <c r="N9" s="397"/>
      <c r="O9" s="397"/>
      <c r="P9" s="397"/>
      <c r="Q9" s="397"/>
      <c r="R9" s="397"/>
      <c r="S9" s="397"/>
      <c r="T9" s="397"/>
      <c r="U9" s="397"/>
      <c r="V9" s="397"/>
      <c r="W9" s="398">
        <f>'ภาพรวมกระจาย นน. ระดับหลักสูตร'!O8</f>
        <v>2</v>
      </c>
      <c r="X9" s="463">
        <f>'ภาพรวมกระจาย นน.ระดับรายวิชา'!V8</f>
        <v>0.14025316455696202</v>
      </c>
      <c r="Y9" s="466">
        <f>X9*100/DE9</f>
        <v>18.712353170148781</v>
      </c>
      <c r="Z9" s="397"/>
      <c r="AA9" s="397"/>
      <c r="AB9" s="397"/>
      <c r="AC9" s="397"/>
      <c r="AD9" s="397"/>
      <c r="AE9" s="397"/>
      <c r="AF9" s="397"/>
      <c r="AG9" s="397"/>
      <c r="AH9" s="397"/>
      <c r="AI9" s="397"/>
      <c r="AJ9" s="397"/>
      <c r="AK9" s="397"/>
      <c r="AL9" s="397"/>
      <c r="AM9" s="397"/>
      <c r="AN9" s="397"/>
      <c r="AO9" s="397"/>
      <c r="AP9" s="397"/>
      <c r="AQ9" s="397"/>
      <c r="AR9" s="397"/>
      <c r="AS9" s="397"/>
      <c r="AT9" s="397"/>
      <c r="AU9" s="397"/>
      <c r="AV9" s="397"/>
      <c r="AW9" s="397"/>
      <c r="AX9" s="397"/>
      <c r="AY9" s="397"/>
      <c r="AZ9" s="397"/>
      <c r="BA9" s="397"/>
      <c r="BB9" s="397"/>
      <c r="BC9" s="398">
        <f>'ภาพรวมกระจาย นน. ระดับหลักสูตร'!AG8</f>
        <v>2</v>
      </c>
      <c r="BD9" s="463">
        <f>'ภาพรวมกระจาย นน.ระดับรายวิชา'!AX8</f>
        <v>0.08</v>
      </c>
      <c r="BE9" s="466">
        <f>BD9*100/DE9</f>
        <v>10.673472205355621</v>
      </c>
      <c r="BF9" s="397"/>
      <c r="BG9" s="397"/>
      <c r="BH9" s="397"/>
      <c r="BI9" s="397"/>
      <c r="BJ9" s="397"/>
      <c r="BK9" s="397"/>
      <c r="BL9" s="397"/>
      <c r="BM9" s="397"/>
      <c r="BN9" s="397"/>
      <c r="BO9" s="397"/>
      <c r="BP9" s="397"/>
      <c r="BQ9" s="397"/>
      <c r="BR9" s="397"/>
      <c r="BS9" s="397"/>
      <c r="BT9" s="397"/>
      <c r="BU9" s="397"/>
      <c r="BV9" s="397"/>
      <c r="BW9" s="397"/>
      <c r="BX9" s="397"/>
      <c r="BY9" s="397"/>
      <c r="BZ9" s="397"/>
      <c r="CA9" s="397"/>
      <c r="CB9" s="397"/>
      <c r="CC9" s="397"/>
      <c r="CD9" s="397"/>
      <c r="CE9" s="397"/>
      <c r="CF9" s="397"/>
      <c r="CG9" s="397"/>
      <c r="CH9" s="397"/>
      <c r="CI9" s="398">
        <f>'ภาพรวมกระจาย นน. ระดับหลักสูตร'!AY8</f>
        <v>6</v>
      </c>
      <c r="CJ9" s="463">
        <f>'ภาพรวมกระจาย นน.ระดับรายวิชา'!BZ8</f>
        <v>0.17939393939393938</v>
      </c>
      <c r="CK9" s="466">
        <f>CJ9*100/DE9</f>
        <v>23.934452824130783</v>
      </c>
      <c r="CL9" s="397"/>
      <c r="CM9" s="397"/>
      <c r="CN9" s="397"/>
      <c r="CO9" s="397"/>
      <c r="CP9" s="397"/>
      <c r="CQ9" s="397"/>
      <c r="CR9" s="397"/>
      <c r="CS9" s="397"/>
      <c r="CT9" s="397"/>
      <c r="CU9" s="397"/>
      <c r="CV9" s="397"/>
      <c r="CW9" s="397"/>
      <c r="CX9" s="397"/>
      <c r="CY9" s="397"/>
      <c r="CZ9" s="397"/>
      <c r="DA9" s="397"/>
      <c r="DB9" s="397"/>
      <c r="DC9" s="397"/>
      <c r="DD9" s="397"/>
      <c r="DE9" s="463">
        <f>D9+X9+BD9+CJ9</f>
        <v>0.74952179066769342</v>
      </c>
      <c r="DF9" s="466">
        <f>E9+Y9+BE9+CK9</f>
        <v>100</v>
      </c>
    </row>
    <row r="10" spans="1:110" x14ac:dyDescent="0.4">
      <c r="A10" s="23">
        <v>5</v>
      </c>
      <c r="B10" s="270" t="s">
        <v>6</v>
      </c>
      <c r="C10" s="398">
        <f>'ภาพรวมกระจาย นน. ระดับหลักสูตร'!C9</f>
        <v>1</v>
      </c>
      <c r="D10" s="463">
        <f>'ภาพรวมกระจาย นน.ระดับรายวิชา'!D9</f>
        <v>0.349874686716792</v>
      </c>
      <c r="E10" s="466">
        <f t="shared" si="0"/>
        <v>47.235043333243731</v>
      </c>
      <c r="F10" s="397"/>
      <c r="G10" s="397"/>
      <c r="H10" s="397"/>
      <c r="I10" s="397"/>
      <c r="J10" s="397"/>
      <c r="K10" s="397"/>
      <c r="L10" s="397"/>
      <c r="M10" s="397"/>
      <c r="N10" s="397"/>
      <c r="O10" s="397"/>
      <c r="P10" s="397"/>
      <c r="Q10" s="397"/>
      <c r="R10" s="397"/>
      <c r="S10" s="397"/>
      <c r="T10" s="397"/>
      <c r="U10" s="397"/>
      <c r="V10" s="397"/>
      <c r="W10" s="397"/>
      <c r="X10" s="397"/>
      <c r="Y10" s="397"/>
      <c r="Z10" s="397"/>
      <c r="AA10" s="397"/>
      <c r="AB10" s="397"/>
      <c r="AC10" s="397"/>
      <c r="AD10" s="397"/>
      <c r="AE10" s="397"/>
      <c r="AF10" s="397"/>
      <c r="AG10" s="398">
        <f>'ภาพรวมกระจาย นน. ระดับหลักสูตร'!U9</f>
        <v>2</v>
      </c>
      <c r="AH10" s="463">
        <f>'ภาพรวมกระจาย นน.ระดับรายวิชา'!AE9</f>
        <v>0.14015037593984964</v>
      </c>
      <c r="AI10" s="466">
        <f>AH10*100/DE10</f>
        <v>18.921086126038606</v>
      </c>
      <c r="AJ10" s="397"/>
      <c r="AK10" s="397"/>
      <c r="AL10" s="397"/>
      <c r="AM10" s="397"/>
      <c r="AN10" s="397"/>
      <c r="AO10" s="397"/>
      <c r="AP10" s="397"/>
      <c r="AQ10" s="397"/>
      <c r="AR10" s="397"/>
      <c r="AS10" s="397"/>
      <c r="AT10" s="397"/>
      <c r="AU10" s="397"/>
      <c r="AV10" s="397"/>
      <c r="AW10" s="397"/>
      <c r="AX10" s="397"/>
      <c r="AY10" s="397"/>
      <c r="AZ10" s="397"/>
      <c r="BA10" s="397"/>
      <c r="BB10" s="397"/>
      <c r="BC10" s="397"/>
      <c r="BD10" s="397"/>
      <c r="BE10" s="397"/>
      <c r="BF10" s="397"/>
      <c r="BG10" s="397"/>
      <c r="BH10" s="397"/>
      <c r="BI10" s="397"/>
      <c r="BJ10" s="397"/>
      <c r="BK10" s="397"/>
      <c r="BL10" s="397"/>
      <c r="BM10" s="397"/>
      <c r="BN10" s="397"/>
      <c r="BO10" s="397"/>
      <c r="BP10" s="397"/>
      <c r="BQ10" s="397"/>
      <c r="BR10" s="397"/>
      <c r="BS10" s="397"/>
      <c r="BT10" s="397"/>
      <c r="BU10" s="397"/>
      <c r="BV10" s="397"/>
      <c r="BW10" s="398">
        <f>'ภาพรวมกระจาย นน. ระดับหลักสูตร'!AS9</f>
        <v>1</v>
      </c>
      <c r="BX10" s="463">
        <f>'ภาพรวมกระจาย นน.ระดับรายวิชา'!BP9</f>
        <v>6.9999999999999993E-2</v>
      </c>
      <c r="BY10" s="466">
        <f>BX10*100/DE10</f>
        <v>9.4503922657413817</v>
      </c>
      <c r="BZ10" s="397"/>
      <c r="CA10" s="397"/>
      <c r="CB10" s="397"/>
      <c r="CC10" s="397"/>
      <c r="CD10" s="397"/>
      <c r="CE10" s="397"/>
      <c r="CF10" s="397"/>
      <c r="CG10" s="397"/>
      <c r="CH10" s="397"/>
      <c r="CI10" s="397"/>
      <c r="CJ10" s="397"/>
      <c r="CK10" s="397"/>
      <c r="CL10" s="397"/>
      <c r="CM10" s="397"/>
      <c r="CN10" s="397"/>
      <c r="CO10" s="397"/>
      <c r="CP10" s="397"/>
      <c r="CQ10" s="397"/>
      <c r="CR10" s="397"/>
      <c r="CS10" s="398">
        <f>'ภาพรวมกระจาย นน. ระดับหลักสูตร'!BE9</f>
        <v>5</v>
      </c>
      <c r="CT10" s="463">
        <f>'ภาพรวมกระจาย นน.ระดับรายวิชา'!CI9</f>
        <v>0.15068493150684931</v>
      </c>
      <c r="CU10" s="466">
        <f>CT10*100/DE10</f>
        <v>20.343310161087128</v>
      </c>
      <c r="CV10" s="397"/>
      <c r="CW10" s="397"/>
      <c r="CX10" s="397"/>
      <c r="CY10" s="397"/>
      <c r="CZ10" s="397"/>
      <c r="DA10" s="397"/>
      <c r="DB10" s="398">
        <f>'ภาพรวมกระจาย นน. ระดับหลักสูตร'!BJ9</f>
        <v>1</v>
      </c>
      <c r="DC10" s="463">
        <f>'ภาพรวมกระจาย นน.ระดับรายวิชา'!CQ9</f>
        <v>3.0000000000000002E-2</v>
      </c>
      <c r="DD10" s="466">
        <f>DC10*100/DE10</f>
        <v>4.050168113889165</v>
      </c>
      <c r="DE10" s="463">
        <f>D10+AH10+BX10+CT10+DC10</f>
        <v>0.74070999416349093</v>
      </c>
      <c r="DF10" s="466">
        <f>E10+AI10+BY10+CU10+DD10</f>
        <v>100.00000000000003</v>
      </c>
    </row>
    <row r="11" spans="1:110" ht="26.25" customHeight="1" x14ac:dyDescent="0.4">
      <c r="A11" s="23">
        <v>6</v>
      </c>
      <c r="B11" s="270" t="s">
        <v>7</v>
      </c>
      <c r="C11" s="398">
        <f>'ภาพรวมกระจาย นน. ระดับหลักสูตร'!C10</f>
        <v>1</v>
      </c>
      <c r="D11" s="463">
        <f>'ภาพรวมกระจาย นน.ระดับรายวิชา'!D10</f>
        <v>0.349874686716792</v>
      </c>
      <c r="E11" s="466">
        <f t="shared" si="0"/>
        <v>71.421262662437329</v>
      </c>
      <c r="F11" s="397"/>
      <c r="G11" s="397"/>
      <c r="H11" s="397"/>
      <c r="I11" s="397"/>
      <c r="J11" s="397"/>
      <c r="K11" s="397"/>
      <c r="L11" s="397"/>
      <c r="M11" s="397"/>
      <c r="N11" s="397"/>
      <c r="O11" s="397"/>
      <c r="P11" s="397"/>
      <c r="Q11" s="397"/>
      <c r="R11" s="397"/>
      <c r="S11" s="397"/>
      <c r="T11" s="397"/>
      <c r="U11" s="397"/>
      <c r="V11" s="397"/>
      <c r="W11" s="397"/>
      <c r="X11" s="397"/>
      <c r="Y11" s="397"/>
      <c r="Z11" s="397"/>
      <c r="AA11" s="397"/>
      <c r="AB11" s="397"/>
      <c r="AC11" s="397"/>
      <c r="AD11" s="397"/>
      <c r="AE11" s="397"/>
      <c r="AF11" s="397"/>
      <c r="AG11" s="397"/>
      <c r="AH11" s="397"/>
      <c r="AI11" s="397"/>
      <c r="AJ11" s="397"/>
      <c r="AK11" s="397"/>
      <c r="AL11" s="397"/>
      <c r="AM11" s="397"/>
      <c r="AN11" s="397"/>
      <c r="AO11" s="397"/>
      <c r="AP11" s="397"/>
      <c r="AQ11" s="397"/>
      <c r="AR11" s="397"/>
      <c r="AS11" s="397"/>
      <c r="AT11" s="397"/>
      <c r="AU11" s="397"/>
      <c r="AV11" s="397"/>
      <c r="AW11" s="397"/>
      <c r="AX11" s="397"/>
      <c r="AY11" s="397"/>
      <c r="AZ11" s="397"/>
      <c r="BA11" s="397"/>
      <c r="BB11" s="397"/>
      <c r="BC11" s="397"/>
      <c r="BD11" s="397"/>
      <c r="BE11" s="397"/>
      <c r="BF11" s="397"/>
      <c r="BG11" s="397"/>
      <c r="BH11" s="397"/>
      <c r="BI11" s="397"/>
      <c r="BJ11" s="397"/>
      <c r="BK11" s="397"/>
      <c r="BL11" s="397"/>
      <c r="BM11" s="397"/>
      <c r="BN11" s="397"/>
      <c r="BO11" s="397"/>
      <c r="BP11" s="397"/>
      <c r="BQ11" s="397"/>
      <c r="BR11" s="397"/>
      <c r="BS11" s="397"/>
      <c r="BT11" s="397"/>
      <c r="BU11" s="397"/>
      <c r="BV11" s="397"/>
      <c r="BW11" s="398">
        <f>'ภาพรวมกระจาย นน. ระดับหลักสูตร'!AS10</f>
        <v>2</v>
      </c>
      <c r="BX11" s="463">
        <f>'ภาพรวมกระจาย นน.ระดับรายวิชา'!BP10</f>
        <v>0.13999999999999999</v>
      </c>
      <c r="BY11" s="466">
        <f t="shared" ref="BY11:BY15" si="1">BX11*100/DE11</f>
        <v>28.578737337562668</v>
      </c>
      <c r="BZ11" s="397"/>
      <c r="CA11" s="397"/>
      <c r="CB11" s="397"/>
      <c r="CC11" s="397"/>
      <c r="CD11" s="397"/>
      <c r="CE11" s="397"/>
      <c r="CF11" s="397"/>
      <c r="CG11" s="397"/>
      <c r="CH11" s="397"/>
      <c r="CI11" s="397"/>
      <c r="CJ11" s="397"/>
      <c r="CK11" s="397"/>
      <c r="CL11" s="397"/>
      <c r="CM11" s="397"/>
      <c r="CN11" s="397"/>
      <c r="CO11" s="397"/>
      <c r="CP11" s="397"/>
      <c r="CQ11" s="397"/>
      <c r="CR11" s="397"/>
      <c r="CS11" s="397"/>
      <c r="CT11" s="397"/>
      <c r="CU11" s="397"/>
      <c r="CV11" s="397"/>
      <c r="CW11" s="397"/>
      <c r="CX11" s="397"/>
      <c r="CY11" s="397"/>
      <c r="CZ11" s="397"/>
      <c r="DA11" s="397"/>
      <c r="DB11" s="397"/>
      <c r="DC11" s="397"/>
      <c r="DD11" s="397"/>
      <c r="DE11" s="463">
        <f>D11+BX11</f>
        <v>0.48987468671679202</v>
      </c>
      <c r="DF11" s="466">
        <f>E11+BY11</f>
        <v>100</v>
      </c>
    </row>
    <row r="12" spans="1:110" x14ac:dyDescent="0.4">
      <c r="A12" s="23">
        <v>7</v>
      </c>
      <c r="B12" s="270" t="s">
        <v>8</v>
      </c>
      <c r="C12" s="398">
        <f>'ภาพรวมกระจาย นน. ระดับหลักสูตร'!C11</f>
        <v>1</v>
      </c>
      <c r="D12" s="463">
        <f>'ภาพรวมกระจาย นน.ระดับรายวิชา'!D11</f>
        <v>0.349874686716792</v>
      </c>
      <c r="E12" s="466">
        <f t="shared" si="0"/>
        <v>61.339368476808438</v>
      </c>
      <c r="F12" s="397"/>
      <c r="G12" s="397"/>
      <c r="H12" s="397"/>
      <c r="I12" s="397"/>
      <c r="J12" s="397"/>
      <c r="K12" s="397"/>
      <c r="L12" s="397"/>
      <c r="M12" s="397"/>
      <c r="N12" s="397"/>
      <c r="O12" s="397"/>
      <c r="P12" s="397"/>
      <c r="Q12" s="397"/>
      <c r="R12" s="397"/>
      <c r="S12" s="397"/>
      <c r="T12" s="397"/>
      <c r="U12" s="397"/>
      <c r="V12" s="397"/>
      <c r="W12" s="397"/>
      <c r="X12" s="397"/>
      <c r="Y12" s="397"/>
      <c r="Z12" s="397"/>
      <c r="AA12" s="397"/>
      <c r="AB12" s="397"/>
      <c r="AC12" s="397"/>
      <c r="AD12" s="397"/>
      <c r="AE12" s="397"/>
      <c r="AF12" s="397"/>
      <c r="AG12" s="398">
        <f>'ภาพรวมกระจาย นน. ระดับหลักสูตร'!U11</f>
        <v>0.5</v>
      </c>
      <c r="AH12" s="463">
        <f>'ภาพรวมกระจาย นน.ระดับรายวิชา'!AE11</f>
        <v>3.5037593984962409E-2</v>
      </c>
      <c r="AI12" s="466">
        <f>AH12*100/DE12</f>
        <v>6.1427247228207875</v>
      </c>
      <c r="AJ12" s="397"/>
      <c r="AK12" s="397"/>
      <c r="AL12" s="397"/>
      <c r="AM12" s="397"/>
      <c r="AN12" s="397"/>
      <c r="AO12" s="397"/>
      <c r="AP12" s="397"/>
      <c r="AQ12" s="397"/>
      <c r="AR12" s="397"/>
      <c r="AS12" s="397"/>
      <c r="AT12" s="397"/>
      <c r="AU12" s="397"/>
      <c r="AV12" s="397"/>
      <c r="AW12" s="397"/>
      <c r="AX12" s="397"/>
      <c r="AY12" s="397"/>
      <c r="AZ12" s="397"/>
      <c r="BA12" s="397"/>
      <c r="BB12" s="397"/>
      <c r="BC12" s="397"/>
      <c r="BD12" s="397"/>
      <c r="BE12" s="397"/>
      <c r="BF12" s="397"/>
      <c r="BG12" s="397"/>
      <c r="BH12" s="397"/>
      <c r="BI12" s="397"/>
      <c r="BJ12" s="397"/>
      <c r="BK12" s="397"/>
      <c r="BL12" s="397"/>
      <c r="BM12" s="397"/>
      <c r="BN12" s="397"/>
      <c r="BO12" s="397"/>
      <c r="BP12" s="397"/>
      <c r="BQ12" s="397"/>
      <c r="BR12" s="397"/>
      <c r="BS12" s="397"/>
      <c r="BT12" s="397"/>
      <c r="BU12" s="397"/>
      <c r="BV12" s="397"/>
      <c r="BW12" s="398">
        <f>'ภาพรวมกระจาย นน. ระดับหลักสูตร'!AS11</f>
        <v>1</v>
      </c>
      <c r="BX12" s="463">
        <f>'ภาพรวมกระจาย นน.ระดับรายวิชา'!BP11</f>
        <v>6.9999999999999993E-2</v>
      </c>
      <c r="BY12" s="466">
        <f t="shared" si="1"/>
        <v>12.272267632931657</v>
      </c>
      <c r="BZ12" s="397"/>
      <c r="CA12" s="397"/>
      <c r="CB12" s="397"/>
      <c r="CC12" s="397"/>
      <c r="CD12" s="397"/>
      <c r="CE12" s="397"/>
      <c r="CF12" s="397"/>
      <c r="CG12" s="397"/>
      <c r="CH12" s="397"/>
      <c r="CI12" s="397"/>
      <c r="CJ12" s="397"/>
      <c r="CK12" s="397"/>
      <c r="CL12" s="397"/>
      <c r="CM12" s="397"/>
      <c r="CN12" s="397"/>
      <c r="CO12" s="397"/>
      <c r="CP12" s="397"/>
      <c r="CQ12" s="397"/>
      <c r="CR12" s="397"/>
      <c r="CS12" s="398">
        <f>'ภาพรวมกระจาย นน. ระดับหลักสูตร'!BE11</f>
        <v>3.5</v>
      </c>
      <c r="CT12" s="463">
        <f>'ภาพรวมกระจาย นน.ระดับรายวิชา'!CI11</f>
        <v>0.10547945205479453</v>
      </c>
      <c r="CU12" s="466">
        <f>CT12*100/DE12</f>
        <v>18.492458077020306</v>
      </c>
      <c r="CV12" s="397"/>
      <c r="CW12" s="397"/>
      <c r="CX12" s="397"/>
      <c r="CY12" s="398">
        <f>'ภาพรวมกระจาย นน. ระดับหลักสูตร'!BI11</f>
        <v>0.5</v>
      </c>
      <c r="CZ12" s="463">
        <f>'ภาพรวมกระจาย นน.ระดับรายวิชา'!CO11</f>
        <v>0.01</v>
      </c>
      <c r="DA12" s="466">
        <f>CZ12*100/DE12</f>
        <v>1.7531810904188083</v>
      </c>
      <c r="DB12" s="397"/>
      <c r="DC12" s="397"/>
      <c r="DD12" s="397"/>
      <c r="DE12" s="463">
        <f>D12+BX12+CT12+CZ12+AH12</f>
        <v>0.57039173275654897</v>
      </c>
      <c r="DF12" s="466">
        <f>E12+AI12+BY12+CU12+DA12</f>
        <v>99.999999999999986</v>
      </c>
    </row>
    <row r="13" spans="1:110" ht="26.25" customHeight="1" x14ac:dyDescent="0.4">
      <c r="A13" s="23">
        <v>8</v>
      </c>
      <c r="B13" s="270" t="s">
        <v>9</v>
      </c>
      <c r="C13" s="398">
        <f>'ภาพรวมกระจาย นน. ระดับหลักสูตร'!C12</f>
        <v>1</v>
      </c>
      <c r="D13" s="463">
        <f>'ภาพรวมกระจาย นน.ระดับรายวิชา'!D12</f>
        <v>0.349874686716792</v>
      </c>
      <c r="E13" s="466">
        <f t="shared" si="0"/>
        <v>83.328359099862709</v>
      </c>
      <c r="F13" s="397"/>
      <c r="G13" s="397"/>
      <c r="H13" s="397"/>
      <c r="I13" s="397"/>
      <c r="J13" s="397"/>
      <c r="K13" s="397"/>
      <c r="L13" s="397"/>
      <c r="M13" s="397"/>
      <c r="N13" s="397"/>
      <c r="O13" s="397"/>
      <c r="P13" s="397"/>
      <c r="Q13" s="397"/>
      <c r="R13" s="397"/>
      <c r="S13" s="397"/>
      <c r="T13" s="397"/>
      <c r="U13" s="397"/>
      <c r="V13" s="397"/>
      <c r="W13" s="397"/>
      <c r="X13" s="397"/>
      <c r="Y13" s="397"/>
      <c r="Z13" s="397"/>
      <c r="AA13" s="397"/>
      <c r="AB13" s="397"/>
      <c r="AC13" s="397"/>
      <c r="AD13" s="397"/>
      <c r="AE13" s="397"/>
      <c r="AF13" s="397"/>
      <c r="AG13" s="397"/>
      <c r="AH13" s="397"/>
      <c r="AI13" s="397"/>
      <c r="AJ13" s="397"/>
      <c r="AK13" s="397"/>
      <c r="AL13" s="397"/>
      <c r="AM13" s="397"/>
      <c r="AN13" s="397"/>
      <c r="AO13" s="397"/>
      <c r="AP13" s="397"/>
      <c r="AQ13" s="397"/>
      <c r="AR13" s="397"/>
      <c r="AS13" s="397"/>
      <c r="AT13" s="397"/>
      <c r="AU13" s="397"/>
      <c r="AV13" s="397"/>
      <c r="AW13" s="397"/>
      <c r="AX13" s="397"/>
      <c r="AY13" s="397"/>
      <c r="AZ13" s="397"/>
      <c r="BA13" s="397"/>
      <c r="BB13" s="397"/>
      <c r="BC13" s="397"/>
      <c r="BD13" s="397"/>
      <c r="BE13" s="397"/>
      <c r="BF13" s="397"/>
      <c r="BG13" s="397"/>
      <c r="BH13" s="397"/>
      <c r="BI13" s="397"/>
      <c r="BJ13" s="397"/>
      <c r="BK13" s="397"/>
      <c r="BL13" s="397"/>
      <c r="BM13" s="397"/>
      <c r="BN13" s="397"/>
      <c r="BO13" s="397"/>
      <c r="BP13" s="397"/>
      <c r="BQ13" s="397"/>
      <c r="BR13" s="397"/>
      <c r="BS13" s="397"/>
      <c r="BT13" s="397"/>
      <c r="BU13" s="397"/>
      <c r="BV13" s="397"/>
      <c r="BW13" s="398">
        <f>'ภาพรวมกระจาย นน. ระดับหลักสูตร'!AS12</f>
        <v>1</v>
      </c>
      <c r="BX13" s="463">
        <f>'ภาพรวมกระจาย นน.ระดับรายวิชา'!BP12</f>
        <v>6.9999999999999993E-2</v>
      </c>
      <c r="BY13" s="466">
        <f t="shared" si="1"/>
        <v>16.671640900137284</v>
      </c>
      <c r="BZ13" s="397"/>
      <c r="CA13" s="397"/>
      <c r="CB13" s="397"/>
      <c r="CC13" s="397"/>
      <c r="CD13" s="397"/>
      <c r="CE13" s="397"/>
      <c r="CF13" s="397"/>
      <c r="CG13" s="397"/>
      <c r="CH13" s="397"/>
      <c r="CI13" s="397"/>
      <c r="CJ13" s="397"/>
      <c r="CK13" s="397"/>
      <c r="CL13" s="397"/>
      <c r="CM13" s="397"/>
      <c r="CN13" s="397"/>
      <c r="CO13" s="397"/>
      <c r="CP13" s="397"/>
      <c r="CQ13" s="397"/>
      <c r="CR13" s="397"/>
      <c r="CS13" s="397"/>
      <c r="CT13" s="397"/>
      <c r="CU13" s="397"/>
      <c r="CV13" s="397"/>
      <c r="CW13" s="397"/>
      <c r="CX13" s="397"/>
      <c r="CY13" s="397"/>
      <c r="CZ13" s="397"/>
      <c r="DA13" s="397"/>
      <c r="DB13" s="397"/>
      <c r="DC13" s="397"/>
      <c r="DD13" s="397"/>
      <c r="DE13" s="463">
        <f>D13+BX13</f>
        <v>0.41987468671679201</v>
      </c>
      <c r="DF13" s="466">
        <f>E13+BY13</f>
        <v>100</v>
      </c>
    </row>
    <row r="14" spans="1:110" ht="26.25" customHeight="1" x14ac:dyDescent="0.4">
      <c r="A14" s="23">
        <v>9</v>
      </c>
      <c r="B14" s="270" t="s">
        <v>10</v>
      </c>
      <c r="C14" s="398">
        <f>'ภาพรวมกระจาย นน. ระดับหลักสูตร'!C13</f>
        <v>2</v>
      </c>
      <c r="D14" s="463">
        <f>'ภาพรวมกระจาย นน.ระดับรายวิชา'!D13</f>
        <v>0.69974937343358401</v>
      </c>
      <c r="E14" s="466">
        <f t="shared" si="0"/>
        <v>83.315800229132819</v>
      </c>
      <c r="F14" s="397"/>
      <c r="G14" s="397"/>
      <c r="H14" s="397"/>
      <c r="I14" s="397"/>
      <c r="J14" s="397"/>
      <c r="K14" s="397"/>
      <c r="L14" s="397"/>
      <c r="M14" s="397"/>
      <c r="N14" s="397"/>
      <c r="O14" s="397"/>
      <c r="P14" s="397"/>
      <c r="Q14" s="397"/>
      <c r="R14" s="397"/>
      <c r="S14" s="397"/>
      <c r="T14" s="397"/>
      <c r="U14" s="397"/>
      <c r="V14" s="397"/>
      <c r="W14" s="398">
        <f>'ภาพรวมกระจาย นน. ระดับหลักสูตร'!O13</f>
        <v>1</v>
      </c>
      <c r="X14" s="463">
        <f>'ภาพรวมกระจาย นน.ระดับรายวิชา'!V13</f>
        <v>7.0126582278481009E-2</v>
      </c>
      <c r="Y14" s="466">
        <f>X14*100/DE14</f>
        <v>8.3496356576878288</v>
      </c>
      <c r="Z14" s="397"/>
      <c r="AA14" s="397"/>
      <c r="AB14" s="397"/>
      <c r="AC14" s="397"/>
      <c r="AD14" s="397"/>
      <c r="AE14" s="397"/>
      <c r="AF14" s="397"/>
      <c r="AG14" s="397"/>
      <c r="AH14" s="397"/>
      <c r="AI14" s="397"/>
      <c r="AJ14" s="397"/>
      <c r="AK14" s="397"/>
      <c r="AL14" s="397"/>
      <c r="AM14" s="397"/>
      <c r="AN14" s="397"/>
      <c r="AO14" s="397"/>
      <c r="AP14" s="397"/>
      <c r="AQ14" s="397"/>
      <c r="AR14" s="397"/>
      <c r="AS14" s="397"/>
      <c r="AT14" s="397"/>
      <c r="AU14" s="397"/>
      <c r="AV14" s="397"/>
      <c r="AW14" s="397"/>
      <c r="AX14" s="397"/>
      <c r="AY14" s="397"/>
      <c r="AZ14" s="397"/>
      <c r="BA14" s="397"/>
      <c r="BB14" s="397"/>
      <c r="BC14" s="397"/>
      <c r="BD14" s="397"/>
      <c r="BE14" s="397"/>
      <c r="BF14" s="397"/>
      <c r="BG14" s="397"/>
      <c r="BH14" s="397"/>
      <c r="BI14" s="397"/>
      <c r="BJ14" s="397"/>
      <c r="BK14" s="397"/>
      <c r="BL14" s="397"/>
      <c r="BM14" s="397"/>
      <c r="BN14" s="397"/>
      <c r="BO14" s="397"/>
      <c r="BP14" s="397"/>
      <c r="BQ14" s="397"/>
      <c r="BR14" s="397"/>
      <c r="BS14" s="397"/>
      <c r="BT14" s="397"/>
      <c r="BU14" s="397"/>
      <c r="BV14" s="397"/>
      <c r="BW14" s="398">
        <f>'ภาพรวมกระจาย นน. ระดับหลักสูตร'!AS13</f>
        <v>1</v>
      </c>
      <c r="BX14" s="463">
        <f>'ภาพรวมกระจาย นน.ระดับรายวิชา'!BP13</f>
        <v>6.9999999999999993E-2</v>
      </c>
      <c r="BY14" s="466">
        <f t="shared" si="1"/>
        <v>8.3345641131793666</v>
      </c>
      <c r="BZ14" s="397"/>
      <c r="CA14" s="397"/>
      <c r="CB14" s="397"/>
      <c r="CC14" s="397"/>
      <c r="CD14" s="397"/>
      <c r="CE14" s="397"/>
      <c r="CF14" s="397"/>
      <c r="CG14" s="397"/>
      <c r="CH14" s="397"/>
      <c r="CI14" s="397"/>
      <c r="CJ14" s="397"/>
      <c r="CK14" s="397"/>
      <c r="CL14" s="397"/>
      <c r="CM14" s="397"/>
      <c r="CN14" s="397"/>
      <c r="CO14" s="397"/>
      <c r="CP14" s="397"/>
      <c r="CQ14" s="397"/>
      <c r="CR14" s="397"/>
      <c r="CS14" s="397"/>
      <c r="CT14" s="397"/>
      <c r="CU14" s="397"/>
      <c r="CV14" s="397"/>
      <c r="CW14" s="397"/>
      <c r="CX14" s="397"/>
      <c r="CY14" s="397"/>
      <c r="CZ14" s="397"/>
      <c r="DA14" s="397"/>
      <c r="DB14" s="397"/>
      <c r="DC14" s="397"/>
      <c r="DD14" s="397"/>
      <c r="DE14" s="463">
        <f>D14+X14+BX14</f>
        <v>0.83987595571206497</v>
      </c>
      <c r="DF14" s="466">
        <f>E14+Y14+BY14</f>
        <v>100.00000000000001</v>
      </c>
    </row>
    <row r="15" spans="1:110" ht="26.25" customHeight="1" x14ac:dyDescent="0.4">
      <c r="A15" s="23">
        <v>10</v>
      </c>
      <c r="B15" s="270" t="s">
        <v>11</v>
      </c>
      <c r="C15" s="398">
        <f>'ภาพรวมกระจาย นน. ระดับหลักสูตร'!C14</f>
        <v>1</v>
      </c>
      <c r="D15" s="463">
        <f>'ภาพรวมกระจาย นน.ระดับรายวิชา'!D14</f>
        <v>0.349874686716792</v>
      </c>
      <c r="E15" s="466">
        <f t="shared" si="0"/>
        <v>83.328359099862709</v>
      </c>
      <c r="F15" s="397"/>
      <c r="G15" s="397"/>
      <c r="H15" s="397"/>
      <c r="I15" s="397"/>
      <c r="J15" s="397"/>
      <c r="K15" s="397"/>
      <c r="L15" s="397"/>
      <c r="M15" s="397"/>
      <c r="N15" s="397"/>
      <c r="O15" s="397"/>
      <c r="P15" s="397"/>
      <c r="Q15" s="397"/>
      <c r="R15" s="397"/>
      <c r="S15" s="397"/>
      <c r="T15" s="397"/>
      <c r="U15" s="397"/>
      <c r="V15" s="397"/>
      <c r="W15" s="397"/>
      <c r="X15" s="397"/>
      <c r="Y15" s="397"/>
      <c r="Z15" s="397"/>
      <c r="AA15" s="397"/>
      <c r="AB15" s="397"/>
      <c r="AC15" s="397"/>
      <c r="AD15" s="397"/>
      <c r="AE15" s="397"/>
      <c r="AF15" s="397"/>
      <c r="AG15" s="397"/>
      <c r="AH15" s="397"/>
      <c r="AI15" s="397"/>
      <c r="AJ15" s="397"/>
      <c r="AK15" s="397"/>
      <c r="AL15" s="397"/>
      <c r="AM15" s="397"/>
      <c r="AN15" s="397"/>
      <c r="AO15" s="397"/>
      <c r="AP15" s="397"/>
      <c r="AQ15" s="397"/>
      <c r="AR15" s="397"/>
      <c r="AS15" s="397"/>
      <c r="AT15" s="397"/>
      <c r="AU15" s="397"/>
      <c r="AV15" s="397"/>
      <c r="AW15" s="397"/>
      <c r="AX15" s="397"/>
      <c r="AY15" s="397"/>
      <c r="AZ15" s="397"/>
      <c r="BA15" s="397"/>
      <c r="BB15" s="397"/>
      <c r="BC15" s="397"/>
      <c r="BD15" s="397"/>
      <c r="BE15" s="397"/>
      <c r="BF15" s="397"/>
      <c r="BG15" s="397"/>
      <c r="BH15" s="397"/>
      <c r="BI15" s="397"/>
      <c r="BJ15" s="397"/>
      <c r="BK15" s="397"/>
      <c r="BL15" s="397"/>
      <c r="BM15" s="397"/>
      <c r="BN15" s="397"/>
      <c r="BO15" s="397"/>
      <c r="BP15" s="397"/>
      <c r="BQ15" s="397"/>
      <c r="BR15" s="397"/>
      <c r="BS15" s="397"/>
      <c r="BT15" s="397"/>
      <c r="BU15" s="397"/>
      <c r="BV15" s="397"/>
      <c r="BW15" s="398">
        <f>'ภาพรวมกระจาย นน. ระดับหลักสูตร'!AS14</f>
        <v>1</v>
      </c>
      <c r="BX15" s="463">
        <f>'ภาพรวมกระจาย นน.ระดับรายวิชา'!BP14</f>
        <v>6.9999999999999993E-2</v>
      </c>
      <c r="BY15" s="466">
        <f t="shared" si="1"/>
        <v>16.671640900137284</v>
      </c>
      <c r="BZ15" s="397"/>
      <c r="CA15" s="397"/>
      <c r="CB15" s="397"/>
      <c r="CC15" s="397"/>
      <c r="CD15" s="397"/>
      <c r="CE15" s="397"/>
      <c r="CF15" s="397"/>
      <c r="CG15" s="397"/>
      <c r="CH15" s="397"/>
      <c r="CI15" s="397"/>
      <c r="CJ15" s="397"/>
      <c r="CK15" s="397"/>
      <c r="CL15" s="397"/>
      <c r="CM15" s="397"/>
      <c r="CN15" s="397"/>
      <c r="CO15" s="397"/>
      <c r="CP15" s="397"/>
      <c r="CQ15" s="397"/>
      <c r="CR15" s="397"/>
      <c r="CS15" s="397"/>
      <c r="CT15" s="397"/>
      <c r="CU15" s="397"/>
      <c r="CV15" s="397"/>
      <c r="CW15" s="397"/>
      <c r="CX15" s="397"/>
      <c r="CY15" s="397"/>
      <c r="CZ15" s="397"/>
      <c r="DA15" s="397"/>
      <c r="DB15" s="397"/>
      <c r="DC15" s="397"/>
      <c r="DD15" s="397"/>
      <c r="DE15" s="463">
        <f>D15+BX15</f>
        <v>0.41987468671679201</v>
      </c>
      <c r="DF15" s="466">
        <f>E15+BY15</f>
        <v>100</v>
      </c>
    </row>
    <row r="16" spans="1:110" ht="26.25" customHeight="1" x14ac:dyDescent="0.4">
      <c r="A16" s="23">
        <v>11</v>
      </c>
      <c r="B16" s="270" t="s">
        <v>29</v>
      </c>
      <c r="C16" s="398">
        <f>'ภาพรวมกระจาย นน. ระดับหลักสูตร'!C15</f>
        <v>2</v>
      </c>
      <c r="D16" s="463">
        <f>'ภาพรวมกระจาย นน.ระดับรายวิชา'!D15</f>
        <v>0.69974937343358401</v>
      </c>
      <c r="E16" s="466">
        <f t="shared" si="0"/>
        <v>75.281644338842568</v>
      </c>
      <c r="F16" s="397"/>
      <c r="G16" s="397"/>
      <c r="H16" s="397"/>
      <c r="I16" s="397"/>
      <c r="J16" s="397"/>
      <c r="K16" s="397"/>
      <c r="L16" s="397"/>
      <c r="M16" s="397"/>
      <c r="N16" s="397"/>
      <c r="O16" s="397"/>
      <c r="P16" s="397"/>
      <c r="Q16" s="397"/>
      <c r="R16" s="397"/>
      <c r="S16" s="397"/>
      <c r="T16" s="397"/>
      <c r="U16" s="397"/>
      <c r="V16" s="397"/>
      <c r="W16" s="397"/>
      <c r="X16" s="397"/>
      <c r="Y16" s="397"/>
      <c r="Z16" s="397"/>
      <c r="AA16" s="397"/>
      <c r="AB16" s="397"/>
      <c r="AC16" s="397"/>
      <c r="AD16" s="397"/>
      <c r="AE16" s="397"/>
      <c r="AF16" s="397"/>
      <c r="AG16" s="398">
        <f>'ภาพรวมกระจาย นน. ระดับหลักสูตร'!U15</f>
        <v>1.5</v>
      </c>
      <c r="AH16" s="463">
        <f>'ภาพรวมกระจาย นน.ระดับรายวิชา'!AE15</f>
        <v>0.10511278195488723</v>
      </c>
      <c r="AI16" s="466">
        <f>AH16*100/DE16</f>
        <v>11.308424654624131</v>
      </c>
      <c r="AJ16" s="397"/>
      <c r="AK16" s="397"/>
      <c r="AL16" s="397"/>
      <c r="AM16" s="397"/>
      <c r="AN16" s="397"/>
      <c r="AO16" s="397"/>
      <c r="AP16" s="397"/>
      <c r="AQ16" s="397"/>
      <c r="AR16" s="397"/>
      <c r="AS16" s="397"/>
      <c r="AT16" s="397"/>
      <c r="AU16" s="397"/>
      <c r="AV16" s="397"/>
      <c r="AW16" s="397"/>
      <c r="AX16" s="397"/>
      <c r="AY16" s="397"/>
      <c r="AZ16" s="397"/>
      <c r="BA16" s="397"/>
      <c r="BB16" s="397"/>
      <c r="BC16" s="397"/>
      <c r="BD16" s="397"/>
      <c r="BE16" s="397"/>
      <c r="BF16" s="397"/>
      <c r="BG16" s="397"/>
      <c r="BH16" s="397"/>
      <c r="BI16" s="397"/>
      <c r="BJ16" s="397"/>
      <c r="BK16" s="397"/>
      <c r="BL16" s="397"/>
      <c r="BM16" s="397"/>
      <c r="BN16" s="397"/>
      <c r="BO16" s="397"/>
      <c r="BP16" s="397"/>
      <c r="BQ16" s="397"/>
      <c r="BR16" s="397"/>
      <c r="BS16" s="397"/>
      <c r="BT16" s="397"/>
      <c r="BU16" s="397"/>
      <c r="BV16" s="397"/>
      <c r="BW16" s="397"/>
      <c r="BX16" s="397"/>
      <c r="BY16" s="397"/>
      <c r="BZ16" s="397"/>
      <c r="CA16" s="397"/>
      <c r="CB16" s="397"/>
      <c r="CC16" s="397"/>
      <c r="CD16" s="397"/>
      <c r="CE16" s="397"/>
      <c r="CF16" s="397"/>
      <c r="CG16" s="397"/>
      <c r="CH16" s="397"/>
      <c r="CI16" s="398">
        <f>'ภาพรวมกระจาย นน. ระดับหลักสูตร'!AY15</f>
        <v>3.5</v>
      </c>
      <c r="CJ16" s="463">
        <f>'ภาพรวมกระจาย นน.ระดับรายวิชา'!BZ15</f>
        <v>0.10464646464646464</v>
      </c>
      <c r="CK16" s="466">
        <f>CJ16*100/DE16</f>
        <v>11.25825650143314</v>
      </c>
      <c r="CL16" s="397"/>
      <c r="CM16" s="397"/>
      <c r="CN16" s="397"/>
      <c r="CO16" s="398">
        <f>'ภาพรวมกระจาย นน. ระดับหลักสูตร'!BC15</f>
        <v>0.5</v>
      </c>
      <c r="CP16" s="463">
        <f>'ภาพรวมกระจาย นน.ระดับรายวิชา'!CF15</f>
        <v>0.02</v>
      </c>
      <c r="CQ16" s="466">
        <f>CP16*100/DE16</f>
        <v>2.1516745051001562</v>
      </c>
      <c r="CR16" s="397"/>
      <c r="CS16" s="397"/>
      <c r="CT16" s="397"/>
      <c r="CU16" s="397"/>
      <c r="CV16" s="397"/>
      <c r="CW16" s="397"/>
      <c r="CX16" s="397"/>
      <c r="CY16" s="397"/>
      <c r="CZ16" s="397"/>
      <c r="DA16" s="397"/>
      <c r="DB16" s="397"/>
      <c r="DC16" s="397"/>
      <c r="DD16" s="397"/>
      <c r="DE16" s="463">
        <f>D16+AH16+CJ16+CP16</f>
        <v>0.92950862003493595</v>
      </c>
      <c r="DF16" s="466">
        <f>E16+AI16+CK16+CQ16</f>
        <v>100</v>
      </c>
    </row>
    <row r="17" spans="1:110" x14ac:dyDescent="0.4">
      <c r="A17" s="595" t="s">
        <v>30</v>
      </c>
      <c r="B17" s="595"/>
      <c r="C17" s="492"/>
      <c r="D17" s="460"/>
      <c r="E17" s="460"/>
      <c r="F17" s="460"/>
      <c r="G17" s="460"/>
      <c r="H17" s="460"/>
      <c r="I17" s="460"/>
      <c r="J17" s="460"/>
      <c r="K17" s="460"/>
      <c r="L17" s="460"/>
      <c r="M17" s="460"/>
      <c r="N17" s="460"/>
      <c r="O17" s="460"/>
      <c r="P17" s="460"/>
      <c r="Q17" s="460"/>
      <c r="R17" s="460"/>
      <c r="S17" s="460"/>
      <c r="T17" s="460"/>
      <c r="U17" s="460"/>
      <c r="V17" s="460"/>
      <c r="W17" s="460"/>
      <c r="X17" s="460"/>
      <c r="Y17" s="460"/>
      <c r="Z17" s="460"/>
      <c r="AA17" s="460"/>
      <c r="AB17" s="460"/>
      <c r="AC17" s="460"/>
      <c r="AD17" s="460"/>
      <c r="AE17" s="460"/>
      <c r="AF17" s="460"/>
      <c r="AG17" s="460"/>
      <c r="AH17" s="460"/>
      <c r="AI17" s="460"/>
      <c r="AJ17" s="460"/>
      <c r="AK17" s="460"/>
      <c r="AL17" s="460"/>
      <c r="AM17" s="460"/>
      <c r="AN17" s="460"/>
      <c r="AO17" s="460"/>
      <c r="AP17" s="460"/>
      <c r="AQ17" s="460"/>
      <c r="AR17" s="460"/>
      <c r="AS17" s="460"/>
      <c r="AT17" s="460"/>
      <c r="AU17" s="460"/>
      <c r="AV17" s="460"/>
      <c r="AW17" s="460"/>
      <c r="AX17" s="460"/>
      <c r="AY17" s="460"/>
      <c r="AZ17" s="460"/>
      <c r="BA17" s="460"/>
      <c r="BB17" s="460"/>
      <c r="BC17" s="460"/>
      <c r="BD17" s="460"/>
      <c r="BE17" s="460"/>
      <c r="BF17" s="460"/>
      <c r="BG17" s="460"/>
      <c r="BH17" s="460"/>
      <c r="BI17" s="460"/>
      <c r="BJ17" s="460"/>
      <c r="BK17" s="460"/>
      <c r="BL17" s="460"/>
      <c r="BM17" s="460"/>
      <c r="BN17" s="460"/>
      <c r="BO17" s="460"/>
      <c r="BP17" s="460"/>
      <c r="BQ17" s="460"/>
      <c r="BR17" s="460"/>
      <c r="BS17" s="460"/>
      <c r="BT17" s="460"/>
      <c r="BU17" s="460"/>
      <c r="BV17" s="460"/>
      <c r="BW17" s="460"/>
      <c r="BX17" s="460"/>
      <c r="BY17" s="460"/>
      <c r="BZ17" s="460"/>
      <c r="CA17" s="460"/>
      <c r="CB17" s="460"/>
      <c r="CC17" s="460"/>
      <c r="CD17" s="460"/>
      <c r="CE17" s="460"/>
      <c r="CF17" s="460"/>
      <c r="CG17" s="460"/>
      <c r="CH17" s="460"/>
      <c r="CI17" s="460"/>
      <c r="CJ17" s="460"/>
      <c r="CK17" s="460"/>
      <c r="CL17" s="460"/>
      <c r="CM17" s="460"/>
      <c r="CN17" s="460"/>
      <c r="CO17" s="460"/>
      <c r="CP17" s="460"/>
      <c r="CQ17" s="460"/>
      <c r="CR17" s="460"/>
      <c r="CS17" s="460"/>
      <c r="CT17" s="460"/>
      <c r="CU17" s="460"/>
      <c r="CV17" s="460"/>
      <c r="CW17" s="460"/>
      <c r="CX17" s="460"/>
      <c r="CY17" s="460"/>
      <c r="CZ17" s="460"/>
      <c r="DA17" s="460"/>
      <c r="DB17" s="460"/>
      <c r="DC17" s="460"/>
      <c r="DD17" s="460"/>
      <c r="DE17" s="463"/>
      <c r="DF17" s="466"/>
    </row>
    <row r="18" spans="1:110" ht="26.25" customHeight="1" x14ac:dyDescent="0.4">
      <c r="A18" s="23">
        <v>1</v>
      </c>
      <c r="B18" s="270" t="s">
        <v>19</v>
      </c>
      <c r="C18" s="398">
        <f>'ภาพรวมกระจาย นน. ระดับหลักสูตร'!C17</f>
        <v>1</v>
      </c>
      <c r="D18" s="463">
        <f>'ภาพรวมกระจาย นน.ระดับรายวิชา'!D17</f>
        <v>0.349874686716792</v>
      </c>
      <c r="E18" s="466">
        <f>D18*100/DE18</f>
        <v>42.175342420605396</v>
      </c>
      <c r="F18" s="397"/>
      <c r="G18" s="397"/>
      <c r="H18" s="397"/>
      <c r="I18" s="397"/>
      <c r="J18" s="397"/>
      <c r="K18" s="397"/>
      <c r="L18" s="397"/>
      <c r="M18" s="397"/>
      <c r="N18" s="397"/>
      <c r="O18" s="397"/>
      <c r="P18" s="397"/>
      <c r="Q18" s="397"/>
      <c r="R18" s="397"/>
      <c r="S18" s="397"/>
      <c r="T18" s="397"/>
      <c r="U18" s="397"/>
      <c r="V18" s="397"/>
      <c r="W18" s="397"/>
      <c r="X18" s="397"/>
      <c r="Y18" s="397"/>
      <c r="Z18" s="397"/>
      <c r="AA18" s="397"/>
      <c r="AB18" s="397"/>
      <c r="AC18" s="397"/>
      <c r="AD18" s="397"/>
      <c r="AE18" s="397"/>
      <c r="AF18" s="397"/>
      <c r="AG18" s="397"/>
      <c r="AH18" s="397"/>
      <c r="AI18" s="397"/>
      <c r="AJ18" s="397"/>
      <c r="AK18" s="397"/>
      <c r="AL18" s="397"/>
      <c r="AM18" s="397"/>
      <c r="AN18" s="397"/>
      <c r="AO18" s="397"/>
      <c r="AP18" s="397"/>
      <c r="AQ18" s="397"/>
      <c r="AR18" s="397"/>
      <c r="AS18" s="397"/>
      <c r="AT18" s="397"/>
      <c r="AU18" s="397"/>
      <c r="AV18" s="397"/>
      <c r="AW18" s="397"/>
      <c r="AX18" s="397"/>
      <c r="AY18" s="397"/>
      <c r="AZ18" s="397"/>
      <c r="BA18" s="397"/>
      <c r="BB18" s="397"/>
      <c r="BC18" s="397"/>
      <c r="BD18" s="397"/>
      <c r="BE18" s="397"/>
      <c r="BF18" s="397"/>
      <c r="BG18" s="397"/>
      <c r="BH18" s="397"/>
      <c r="BI18" s="397"/>
      <c r="BJ18" s="397"/>
      <c r="BK18" s="397"/>
      <c r="BL18" s="397"/>
      <c r="BM18" s="398">
        <f>'ภาพรวมกระจาย นน. ระดับหลักสูตร'!AM17</f>
        <v>6</v>
      </c>
      <c r="BN18" s="463">
        <f>'ภาพรวมกระจาย นน.ระดับรายวิชา'!BG17</f>
        <v>0.24000000000000002</v>
      </c>
      <c r="BO18" s="466">
        <f>BN18*100/DE18</f>
        <v>28.930593052988343</v>
      </c>
      <c r="BP18" s="397"/>
      <c r="BQ18" s="397"/>
      <c r="BR18" s="397"/>
      <c r="BS18" s="398">
        <f>'ภาพรวมกระจาย นน. ระดับหลักสูตร'!AQ17</f>
        <v>2</v>
      </c>
      <c r="BT18" s="463">
        <f>'ภาพรวมกระจาย นน.ระดับรายวิชา'!BM17</f>
        <v>0.08</v>
      </c>
      <c r="BU18" s="466">
        <f t="shared" ref="BU18:BU19" si="2">BT18*100/DE18</f>
        <v>9.6435310176627791</v>
      </c>
      <c r="BV18" s="397"/>
      <c r="BW18" s="398">
        <f>'ภาพรวมกระจาย นน. ระดับหลักสูตร'!AS17</f>
        <v>1</v>
      </c>
      <c r="BX18" s="463">
        <f>'ภาพรวมกระจาย นน.ระดับรายวิชา'!BP17</f>
        <v>6.9999999999999993E-2</v>
      </c>
      <c r="BY18" s="466">
        <f>BX18*100/DE18</f>
        <v>8.4380896404549315</v>
      </c>
      <c r="BZ18" s="397"/>
      <c r="CA18" s="397"/>
      <c r="CB18" s="397"/>
      <c r="CC18" s="397"/>
      <c r="CD18" s="397"/>
      <c r="CE18" s="397"/>
      <c r="CF18" s="397"/>
      <c r="CG18" s="397"/>
      <c r="CH18" s="397"/>
      <c r="CI18" s="398">
        <f>'ภาพรวมกระจาย นน. ระดับหลักสูตร'!AY17</f>
        <v>3</v>
      </c>
      <c r="CJ18" s="463">
        <f>'ภาพรวมกระจาย นน.ระดับรายวิชา'!BZ17</f>
        <v>8.9696969696969692E-2</v>
      </c>
      <c r="CK18" s="466">
        <f t="shared" ref="CK18:CK19" si="3">CJ18*100/DE18</f>
        <v>10.81244386828857</v>
      </c>
      <c r="CL18" s="397"/>
      <c r="CM18" s="397"/>
      <c r="CN18" s="397"/>
      <c r="CO18" s="397"/>
      <c r="CP18" s="397"/>
      <c r="CQ18" s="397"/>
      <c r="CR18" s="397"/>
      <c r="CS18" s="397"/>
      <c r="CT18" s="397"/>
      <c r="CU18" s="397"/>
      <c r="CV18" s="397"/>
      <c r="CW18" s="397"/>
      <c r="CX18" s="397"/>
      <c r="CY18" s="397"/>
      <c r="CZ18" s="397"/>
      <c r="DA18" s="397"/>
      <c r="DB18" s="397"/>
      <c r="DC18" s="397"/>
      <c r="DD18" s="397"/>
      <c r="DE18" s="463">
        <f>D18+BN18+BT18+BX18+CJ18</f>
        <v>0.82957165641376163</v>
      </c>
      <c r="DF18" s="466">
        <f>E18+BO18+BU18+BY18+CK18</f>
        <v>100.00000000000003</v>
      </c>
    </row>
    <row r="19" spans="1:110" ht="26.25" customHeight="1" x14ac:dyDescent="0.4">
      <c r="A19" s="23">
        <v>2</v>
      </c>
      <c r="B19" s="270" t="s">
        <v>31</v>
      </c>
      <c r="C19" s="397"/>
      <c r="D19" s="397"/>
      <c r="E19" s="397"/>
      <c r="F19" s="398">
        <f>'ภาพรวมกระจาย นน. ระดับหลักสูตร'!E18</f>
        <v>2</v>
      </c>
      <c r="G19" s="463">
        <f>'ภาพรวมกระจาย นน.ระดับรายวิชา'!G18</f>
        <v>0.7</v>
      </c>
      <c r="H19" s="466">
        <f>G19*100/DE19</f>
        <v>51.102426074773248</v>
      </c>
      <c r="I19" s="397"/>
      <c r="J19" s="397"/>
      <c r="K19" s="397"/>
      <c r="L19" s="397"/>
      <c r="M19" s="397"/>
      <c r="N19" s="397"/>
      <c r="O19" s="397"/>
      <c r="P19" s="397"/>
      <c r="Q19" s="397"/>
      <c r="R19" s="397"/>
      <c r="S19" s="397"/>
      <c r="T19" s="397"/>
      <c r="U19" s="397"/>
      <c r="V19" s="397"/>
      <c r="W19" s="397"/>
      <c r="X19" s="397"/>
      <c r="Y19" s="397"/>
      <c r="Z19" s="397"/>
      <c r="AA19" s="397"/>
      <c r="AB19" s="397"/>
      <c r="AC19" s="397"/>
      <c r="AD19" s="397"/>
      <c r="AE19" s="397"/>
      <c r="AF19" s="397"/>
      <c r="AG19" s="397"/>
      <c r="AH19" s="397"/>
      <c r="AI19" s="397"/>
      <c r="AJ19" s="397"/>
      <c r="AK19" s="397"/>
      <c r="AL19" s="397"/>
      <c r="AM19" s="397"/>
      <c r="AN19" s="397"/>
      <c r="AO19" s="397"/>
      <c r="AP19" s="397"/>
      <c r="AQ19" s="397"/>
      <c r="AR19" s="397"/>
      <c r="AS19" s="397"/>
      <c r="AT19" s="397"/>
      <c r="AU19" s="397"/>
      <c r="AV19" s="397"/>
      <c r="AW19" s="397"/>
      <c r="AX19" s="397"/>
      <c r="AY19" s="397"/>
      <c r="AZ19" s="397"/>
      <c r="BA19" s="397"/>
      <c r="BB19" s="397"/>
      <c r="BC19" s="397"/>
      <c r="BD19" s="397"/>
      <c r="BE19" s="397"/>
      <c r="BF19" s="397"/>
      <c r="BG19" s="397"/>
      <c r="BH19" s="397"/>
      <c r="BI19" s="397"/>
      <c r="BJ19" s="397"/>
      <c r="BK19" s="397"/>
      <c r="BL19" s="397"/>
      <c r="BM19" s="397"/>
      <c r="BN19" s="397"/>
      <c r="BO19" s="397"/>
      <c r="BP19" s="398">
        <f>'ภาพรวมกระจาย นน. ระดับหลักสูตร'!AO18</f>
        <v>8</v>
      </c>
      <c r="BQ19" s="463">
        <f>'ภาพรวมกระจาย นน.ระดับรายวิชา'!BJ18</f>
        <v>0.32</v>
      </c>
      <c r="BR19" s="466">
        <f>BQ19*100/DE19</f>
        <v>23.361109062753485</v>
      </c>
      <c r="BS19" s="398">
        <f>'ภาพรวมกระจาย นน. ระดับหลักสูตร'!AQ18</f>
        <v>2</v>
      </c>
      <c r="BT19" s="463">
        <f>'ภาพรวมกระจาย นน.ระดับรายวิชา'!BM18</f>
        <v>0.08</v>
      </c>
      <c r="BU19" s="466">
        <f t="shared" si="2"/>
        <v>5.8402772656883712</v>
      </c>
      <c r="BV19" s="397"/>
      <c r="BW19" s="397"/>
      <c r="BX19" s="397"/>
      <c r="BY19" s="397"/>
      <c r="BZ19" s="398">
        <f>'ภาพรวมกระจาย นน. ระดับหลักสูตร'!AU18</f>
        <v>3</v>
      </c>
      <c r="CA19" s="463">
        <f>'ภาพรวมกระจาย นน.ระดับรายวิชา'!BS18</f>
        <v>0.21</v>
      </c>
      <c r="CB19" s="466">
        <f>CA19*100/DE19</f>
        <v>15.330727822431975</v>
      </c>
      <c r="CC19" s="397"/>
      <c r="CD19" s="397"/>
      <c r="CE19" s="397"/>
      <c r="CF19" s="397"/>
      <c r="CG19" s="397"/>
      <c r="CH19" s="397"/>
      <c r="CI19" s="398">
        <f>'ภาพรวมกระจาย นน. ระดับหลักสูตร'!AY18</f>
        <v>2</v>
      </c>
      <c r="CJ19" s="463">
        <f>'ภาพรวมกระจาย นน.ระดับรายวิชา'!BZ18</f>
        <v>5.9797979797979794E-2</v>
      </c>
      <c r="CK19" s="466">
        <f t="shared" si="3"/>
        <v>4.3654597743529235</v>
      </c>
      <c r="CL19" s="397"/>
      <c r="CM19" s="397"/>
      <c r="CN19" s="397"/>
      <c r="CO19" s="397"/>
      <c r="CP19" s="397"/>
      <c r="CQ19" s="397"/>
      <c r="CR19" s="397"/>
      <c r="CS19" s="397"/>
      <c r="CT19" s="397"/>
      <c r="CU19" s="397"/>
      <c r="CV19" s="397"/>
      <c r="CW19" s="397"/>
      <c r="CX19" s="397"/>
      <c r="CY19" s="397"/>
      <c r="CZ19" s="397"/>
      <c r="DA19" s="397"/>
      <c r="DB19" s="397"/>
      <c r="DC19" s="397"/>
      <c r="DD19" s="397"/>
      <c r="DE19" s="463">
        <f>G19+BQ19+BT19+CA19+CJ19</f>
        <v>1.3697979797979798</v>
      </c>
      <c r="DF19" s="466">
        <f>H19+BR19+BU19+CB19+CK19</f>
        <v>100</v>
      </c>
    </row>
    <row r="20" spans="1:110" ht="26.25" customHeight="1" x14ac:dyDescent="0.4">
      <c r="A20" s="23">
        <v>3</v>
      </c>
      <c r="B20" s="270" t="s">
        <v>32</v>
      </c>
      <c r="C20" s="398">
        <f>'ภาพรวมกระจาย นน. ระดับหลักสูตร'!C19</f>
        <v>1.9</v>
      </c>
      <c r="D20" s="463">
        <f>'ภาพรวมกระจาย นน.ระดับรายวิชา'!D19</f>
        <v>0.66476190476190478</v>
      </c>
      <c r="E20" s="466">
        <f t="shared" ref="E20:E25" si="4">D20*100/DE20</f>
        <v>86.308453237410077</v>
      </c>
      <c r="F20" s="397"/>
      <c r="G20" s="397"/>
      <c r="H20" s="397"/>
      <c r="I20" s="398">
        <f>'ภาพรวมกระจาย นน. ระดับหลักสูตร'!G19</f>
        <v>0.1</v>
      </c>
      <c r="J20" s="463">
        <f>'ภาพรวมกระจาย นน.ระดับรายวิชา'!J19</f>
        <v>3.5454545454545461E-2</v>
      </c>
      <c r="K20" s="466">
        <f>J20*100/DE20</f>
        <v>4.6031924460431659</v>
      </c>
      <c r="L20" s="397"/>
      <c r="M20" s="397"/>
      <c r="N20" s="397"/>
      <c r="O20" s="397"/>
      <c r="P20" s="397"/>
      <c r="Q20" s="397"/>
      <c r="R20" s="397"/>
      <c r="S20" s="397"/>
      <c r="T20" s="397"/>
      <c r="U20" s="397"/>
      <c r="V20" s="397"/>
      <c r="W20" s="397"/>
      <c r="X20" s="397"/>
      <c r="Y20" s="397"/>
      <c r="Z20" s="397"/>
      <c r="AA20" s="397"/>
      <c r="AB20" s="397"/>
      <c r="AC20" s="397"/>
      <c r="AD20" s="397"/>
      <c r="AE20" s="397"/>
      <c r="AF20" s="397"/>
      <c r="AG20" s="397"/>
      <c r="AH20" s="397"/>
      <c r="AI20" s="397"/>
      <c r="AJ20" s="397"/>
      <c r="AK20" s="397"/>
      <c r="AL20" s="397"/>
      <c r="AM20" s="397"/>
      <c r="AN20" s="397"/>
      <c r="AO20" s="397"/>
      <c r="AP20" s="397"/>
      <c r="AQ20" s="397"/>
      <c r="AR20" s="397"/>
      <c r="AS20" s="397"/>
      <c r="AT20" s="397"/>
      <c r="AU20" s="397"/>
      <c r="AV20" s="397"/>
      <c r="AW20" s="397"/>
      <c r="AX20" s="397"/>
      <c r="AY20" s="397"/>
      <c r="AZ20" s="397"/>
      <c r="BA20" s="397"/>
      <c r="BB20" s="397"/>
      <c r="BC20" s="397"/>
      <c r="BD20" s="397"/>
      <c r="BE20" s="397"/>
      <c r="BF20" s="397"/>
      <c r="BG20" s="397"/>
      <c r="BH20" s="397"/>
      <c r="BI20" s="397"/>
      <c r="BJ20" s="397"/>
      <c r="BK20" s="397"/>
      <c r="BL20" s="397"/>
      <c r="BM20" s="397"/>
      <c r="BN20" s="397"/>
      <c r="BO20" s="397"/>
      <c r="BP20" s="397"/>
      <c r="BQ20" s="397"/>
      <c r="BR20" s="397"/>
      <c r="BS20" s="397"/>
      <c r="BT20" s="397"/>
      <c r="BU20" s="397"/>
      <c r="BV20" s="397"/>
      <c r="BW20" s="398">
        <f>'ภาพรวมกระจาย นน. ระดับหลักสูตร'!AS19</f>
        <v>1</v>
      </c>
      <c r="BX20" s="463">
        <f>'ภาพรวมกระจาย นน.ระดับรายวิชา'!BP19</f>
        <v>6.9999999999999993E-2</v>
      </c>
      <c r="BY20" s="466">
        <f t="shared" ref="BY20:BY21" si="5">BX20*100/DE20</f>
        <v>9.0883543165467611</v>
      </c>
      <c r="BZ20" s="397"/>
      <c r="CA20" s="397"/>
      <c r="CB20" s="397"/>
      <c r="CC20" s="397"/>
      <c r="CD20" s="397"/>
      <c r="CE20" s="397"/>
      <c r="CF20" s="397"/>
      <c r="CG20" s="397"/>
      <c r="CH20" s="397"/>
      <c r="CI20" s="397"/>
      <c r="CJ20" s="397"/>
      <c r="CK20" s="397"/>
      <c r="CL20" s="397"/>
      <c r="CM20" s="397"/>
      <c r="CN20" s="397"/>
      <c r="CO20" s="397"/>
      <c r="CP20" s="397"/>
      <c r="CQ20" s="397"/>
      <c r="CR20" s="397"/>
      <c r="CS20" s="397"/>
      <c r="CT20" s="397"/>
      <c r="CU20" s="397"/>
      <c r="CV20" s="397"/>
      <c r="CW20" s="397"/>
      <c r="CX20" s="397"/>
      <c r="CY20" s="397"/>
      <c r="CZ20" s="397"/>
      <c r="DA20" s="397"/>
      <c r="DB20" s="397"/>
      <c r="DC20" s="397"/>
      <c r="DD20" s="397"/>
      <c r="DE20" s="463">
        <f>D20+J20+BX20</f>
        <v>0.77021645021645024</v>
      </c>
      <c r="DF20" s="466">
        <f>E20+K20+BY20</f>
        <v>100</v>
      </c>
    </row>
    <row r="21" spans="1:110" ht="26.25" customHeight="1" x14ac:dyDescent="0.4">
      <c r="A21" s="23">
        <v>4</v>
      </c>
      <c r="B21" s="270" t="s">
        <v>33</v>
      </c>
      <c r="C21" s="398">
        <f>'ภาพรวมกระจาย นน. ระดับหลักสูตร'!C20</f>
        <v>2</v>
      </c>
      <c r="D21" s="463">
        <f>'ภาพรวมกระจาย นน.ระดับรายวิชา'!D20</f>
        <v>0.69974937343358401</v>
      </c>
      <c r="E21" s="466">
        <f t="shared" si="4"/>
        <v>90.906130954319025</v>
      </c>
      <c r="F21" s="397"/>
      <c r="G21" s="397"/>
      <c r="H21" s="397"/>
      <c r="I21" s="397"/>
      <c r="J21" s="397"/>
      <c r="K21" s="397"/>
      <c r="L21" s="397"/>
      <c r="M21" s="397"/>
      <c r="N21" s="397"/>
      <c r="O21" s="397"/>
      <c r="P21" s="397"/>
      <c r="Q21" s="397"/>
      <c r="R21" s="397"/>
      <c r="S21" s="397"/>
      <c r="T21" s="397"/>
      <c r="U21" s="397"/>
      <c r="V21" s="397"/>
      <c r="W21" s="397"/>
      <c r="X21" s="397"/>
      <c r="Y21" s="397"/>
      <c r="Z21" s="397"/>
      <c r="AA21" s="397"/>
      <c r="AB21" s="397"/>
      <c r="AC21" s="397"/>
      <c r="AD21" s="397"/>
      <c r="AE21" s="397"/>
      <c r="AF21" s="397"/>
      <c r="AG21" s="397"/>
      <c r="AH21" s="397"/>
      <c r="AI21" s="397"/>
      <c r="AJ21" s="397"/>
      <c r="AK21" s="397"/>
      <c r="AL21" s="397"/>
      <c r="AM21" s="397"/>
      <c r="AN21" s="397"/>
      <c r="AO21" s="397"/>
      <c r="AP21" s="397"/>
      <c r="AQ21" s="397"/>
      <c r="AR21" s="397"/>
      <c r="AS21" s="397"/>
      <c r="AT21" s="397"/>
      <c r="AU21" s="397"/>
      <c r="AV21" s="397"/>
      <c r="AW21" s="397"/>
      <c r="AX21" s="397"/>
      <c r="AY21" s="397"/>
      <c r="AZ21" s="397"/>
      <c r="BA21" s="397"/>
      <c r="BB21" s="397"/>
      <c r="BC21" s="397"/>
      <c r="BD21" s="397"/>
      <c r="BE21" s="397"/>
      <c r="BF21" s="397"/>
      <c r="BG21" s="397"/>
      <c r="BH21" s="397"/>
      <c r="BI21" s="397"/>
      <c r="BJ21" s="397"/>
      <c r="BK21" s="397"/>
      <c r="BL21" s="397"/>
      <c r="BM21" s="397"/>
      <c r="BN21" s="397"/>
      <c r="BO21" s="397"/>
      <c r="BP21" s="397"/>
      <c r="BQ21" s="397"/>
      <c r="BR21" s="397"/>
      <c r="BS21" s="397"/>
      <c r="BT21" s="397"/>
      <c r="BU21" s="397"/>
      <c r="BV21" s="397"/>
      <c r="BW21" s="398">
        <f>'ภาพรวมกระจาย นน. ระดับหลักสูตร'!AS20</f>
        <v>1</v>
      </c>
      <c r="BX21" s="463">
        <f>'ภาพรวมกระจาย นน.ระดับรายวิชา'!BP20</f>
        <v>6.9999999999999993E-2</v>
      </c>
      <c r="BY21" s="466">
        <f t="shared" si="5"/>
        <v>9.0938690456809805</v>
      </c>
      <c r="BZ21" s="397"/>
      <c r="CA21" s="397"/>
      <c r="CB21" s="397"/>
      <c r="CC21" s="397"/>
      <c r="CD21" s="397"/>
      <c r="CE21" s="397"/>
      <c r="CF21" s="397"/>
      <c r="CG21" s="397"/>
      <c r="CH21" s="397"/>
      <c r="CI21" s="397"/>
      <c r="CJ21" s="397"/>
      <c r="CK21" s="397"/>
      <c r="CL21" s="397"/>
      <c r="CM21" s="397"/>
      <c r="CN21" s="397"/>
      <c r="CO21" s="397"/>
      <c r="CP21" s="397"/>
      <c r="CQ21" s="397"/>
      <c r="CR21" s="397"/>
      <c r="CS21" s="397"/>
      <c r="CT21" s="397"/>
      <c r="CU21" s="397"/>
      <c r="CV21" s="397"/>
      <c r="CW21" s="397"/>
      <c r="CX21" s="397"/>
      <c r="CY21" s="397"/>
      <c r="CZ21" s="397"/>
      <c r="DA21" s="397"/>
      <c r="DB21" s="397"/>
      <c r="DC21" s="397"/>
      <c r="DD21" s="397"/>
      <c r="DE21" s="463">
        <f>D21+BX21</f>
        <v>0.76974937343358396</v>
      </c>
      <c r="DF21" s="466">
        <f>E21+BY21</f>
        <v>100</v>
      </c>
    </row>
    <row r="22" spans="1:110" x14ac:dyDescent="0.4">
      <c r="A22" s="23">
        <v>5</v>
      </c>
      <c r="B22" s="270" t="s">
        <v>34</v>
      </c>
      <c r="C22" s="398">
        <f>'ภาพรวมกระจาย นน. ระดับหลักสูตร'!C21</f>
        <v>2</v>
      </c>
      <c r="D22" s="463">
        <f>'ภาพรวมกระจาย นน.ระดับรายวิชา'!D21</f>
        <v>0.69974937343358401</v>
      </c>
      <c r="E22" s="466">
        <f t="shared" si="4"/>
        <v>61.617314639212225</v>
      </c>
      <c r="F22" s="397"/>
      <c r="G22" s="397"/>
      <c r="H22" s="397"/>
      <c r="I22" s="397"/>
      <c r="J22" s="397"/>
      <c r="K22" s="397"/>
      <c r="L22" s="397"/>
      <c r="M22" s="397"/>
      <c r="N22" s="397"/>
      <c r="O22" s="397"/>
      <c r="P22" s="397"/>
      <c r="Q22" s="397"/>
      <c r="R22" s="397"/>
      <c r="S22" s="397"/>
      <c r="T22" s="397"/>
      <c r="U22" s="397"/>
      <c r="V22" s="397"/>
      <c r="W22" s="398">
        <f>'ภาพรวมกระจาย นน. ระดับหลักสูตร'!O21</f>
        <v>1.5</v>
      </c>
      <c r="X22" s="463">
        <f>'ภาพรวมกระจาย นน.ระดับรายวิชา'!V21</f>
        <v>0.10518987341772153</v>
      </c>
      <c r="Y22" s="466">
        <f>X22*100/DE22</f>
        <v>9.2626271252443502</v>
      </c>
      <c r="Z22" s="397"/>
      <c r="AA22" s="397"/>
      <c r="AB22" s="397"/>
      <c r="AC22" s="398">
        <f>'ภาพรวมกระจาย นน. ระดับหลักสูตร'!S21</f>
        <v>0.5</v>
      </c>
      <c r="AD22" s="463">
        <f>'ภาพรวมกระจาย นน.ระดับรายวิชา'!AB21</f>
        <v>0.03</v>
      </c>
      <c r="AE22" s="466">
        <f>AD22*100/DE22</f>
        <v>2.6416878804848505</v>
      </c>
      <c r="AF22" s="397"/>
      <c r="AG22" s="398">
        <f>'ภาพรวมกระจาย นน. ระดับหลักสูตร'!U21</f>
        <v>2</v>
      </c>
      <c r="AH22" s="463">
        <f>'ภาพรวมกระจาย นน.ระดับรายวิชา'!AE21</f>
        <v>0.14015037593984964</v>
      </c>
      <c r="AI22" s="466">
        <f t="shared" ref="AI22:AI23" si="6">AH22*100/DE22</f>
        <v>12.341118318856546</v>
      </c>
      <c r="AJ22" s="397"/>
      <c r="AK22" s="397"/>
      <c r="AL22" s="397"/>
      <c r="AM22" s="397"/>
      <c r="AN22" s="397"/>
      <c r="AO22" s="397"/>
      <c r="AP22" s="397"/>
      <c r="AQ22" s="397"/>
      <c r="AR22" s="397"/>
      <c r="AS22" s="397"/>
      <c r="AT22" s="397"/>
      <c r="AU22" s="397"/>
      <c r="AV22" s="397"/>
      <c r="AW22" s="397"/>
      <c r="AX22" s="397"/>
      <c r="AY22" s="397"/>
      <c r="AZ22" s="397"/>
      <c r="BA22" s="397"/>
      <c r="BB22" s="397"/>
      <c r="BC22" s="398">
        <f>'ภาพรวมกระจาย นน. ระดับหลักสูตร'!AG21</f>
        <v>1</v>
      </c>
      <c r="BD22" s="463">
        <f>'ภาพรวมกระจาย นน.ระดับรายวิชา'!AX21</f>
        <v>0.04</v>
      </c>
      <c r="BE22" s="466">
        <f>BD22*100/DE22</f>
        <v>3.5222505073131338</v>
      </c>
      <c r="BF22" s="397"/>
      <c r="BG22" s="397"/>
      <c r="BH22" s="397"/>
      <c r="BI22" s="397"/>
      <c r="BJ22" s="397"/>
      <c r="BK22" s="397"/>
      <c r="BL22" s="397"/>
      <c r="BM22" s="397"/>
      <c r="BN22" s="397"/>
      <c r="BO22" s="397"/>
      <c r="BP22" s="397"/>
      <c r="BQ22" s="397"/>
      <c r="BR22" s="397"/>
      <c r="BS22" s="397"/>
      <c r="BT22" s="397"/>
      <c r="BU22" s="397"/>
      <c r="BV22" s="397"/>
      <c r="BW22" s="397"/>
      <c r="BX22" s="397"/>
      <c r="BY22" s="397"/>
      <c r="BZ22" s="397"/>
      <c r="CA22" s="397"/>
      <c r="CB22" s="397"/>
      <c r="CC22" s="397"/>
      <c r="CD22" s="397"/>
      <c r="CE22" s="397"/>
      <c r="CF22" s="397"/>
      <c r="CG22" s="397"/>
      <c r="CH22" s="397"/>
      <c r="CI22" s="397"/>
      <c r="CJ22" s="397"/>
      <c r="CK22" s="397"/>
      <c r="CL22" s="397"/>
      <c r="CM22" s="397"/>
      <c r="CN22" s="397"/>
      <c r="CO22" s="397"/>
      <c r="CP22" s="397"/>
      <c r="CQ22" s="397"/>
      <c r="CR22" s="397"/>
      <c r="CS22" s="398">
        <f>'ภาพรวมกระจาย นน. ระดับหลักสูตร'!BE21</f>
        <v>4</v>
      </c>
      <c r="CT22" s="463">
        <f>'ภาพรวมกระจาย นน.ระดับรายวิชา'!CI21</f>
        <v>0.12054794520547946</v>
      </c>
      <c r="CU22" s="466">
        <f>CT22*100/DE22</f>
        <v>10.615001528888897</v>
      </c>
      <c r="CV22" s="397"/>
      <c r="CW22" s="397"/>
      <c r="CX22" s="397"/>
      <c r="CY22" s="397"/>
      <c r="CZ22" s="397"/>
      <c r="DA22" s="397"/>
      <c r="DB22" s="397"/>
      <c r="DC22" s="397"/>
      <c r="DD22" s="397"/>
      <c r="DE22" s="463">
        <f>D22+X22+AD22+AH22+BD22+CT22</f>
        <v>1.1356375679966346</v>
      </c>
      <c r="DF22" s="466">
        <f>E22+Y22+AE22+AI22+BE22+CU22</f>
        <v>100</v>
      </c>
    </row>
    <row r="23" spans="1:110" ht="26.25" customHeight="1" x14ac:dyDescent="0.4">
      <c r="A23" s="23">
        <v>6</v>
      </c>
      <c r="B23" s="270" t="s">
        <v>35</v>
      </c>
      <c r="C23" s="398">
        <f>'ภาพรวมกระจาย นน. ระดับหลักสูตร'!C22</f>
        <v>4</v>
      </c>
      <c r="D23" s="463">
        <f>'ภาพรวมกระจาย นน.ระดับรายวิชา'!D22</f>
        <v>1.399498746867168</v>
      </c>
      <c r="E23" s="466">
        <f t="shared" si="4"/>
        <v>77.75739943788686</v>
      </c>
      <c r="F23" s="397"/>
      <c r="G23" s="397"/>
      <c r="H23" s="397"/>
      <c r="I23" s="397"/>
      <c r="J23" s="397"/>
      <c r="K23" s="397"/>
      <c r="L23" s="397"/>
      <c r="M23" s="397"/>
      <c r="N23" s="397"/>
      <c r="O23" s="397"/>
      <c r="P23" s="397"/>
      <c r="Q23" s="397"/>
      <c r="R23" s="397"/>
      <c r="S23" s="397"/>
      <c r="T23" s="397"/>
      <c r="U23" s="397"/>
      <c r="V23" s="397"/>
      <c r="W23" s="398">
        <f>'ภาพรวมกระจาย นน. ระดับหลักสูตร'!O22</f>
        <v>2</v>
      </c>
      <c r="X23" s="463">
        <f>'ภาพรวมกระจาย นน.ระดับรายวิชา'!V22</f>
        <v>0.14025316455696202</v>
      </c>
      <c r="Y23" s="466">
        <f>X23*100/DE23</f>
        <v>7.7925909996677376</v>
      </c>
      <c r="Z23" s="397"/>
      <c r="AA23" s="397"/>
      <c r="AB23" s="397"/>
      <c r="AC23" s="397"/>
      <c r="AD23" s="397"/>
      <c r="AE23" s="397"/>
      <c r="AF23" s="397"/>
      <c r="AG23" s="398">
        <f>'ภาพรวมกระจาย นน. ระดับหลักสูตร'!U22</f>
        <v>1</v>
      </c>
      <c r="AH23" s="463">
        <f>'ภาพรวมกระจาย นน.ระดับรายวิชา'!AE22</f>
        <v>7.0075187969924818E-2</v>
      </c>
      <c r="AI23" s="466">
        <f t="shared" si="6"/>
        <v>3.8934399861807245</v>
      </c>
      <c r="AJ23" s="397"/>
      <c r="AK23" s="397"/>
      <c r="AL23" s="397"/>
      <c r="AM23" s="397"/>
      <c r="AN23" s="397"/>
      <c r="AO23" s="397"/>
      <c r="AP23" s="397"/>
      <c r="AQ23" s="397"/>
      <c r="AR23" s="397"/>
      <c r="AS23" s="397"/>
      <c r="AT23" s="397"/>
      <c r="AU23" s="397"/>
      <c r="AV23" s="397"/>
      <c r="AW23" s="397"/>
      <c r="AX23" s="397"/>
      <c r="AY23" s="397"/>
      <c r="AZ23" s="397"/>
      <c r="BA23" s="397"/>
      <c r="BB23" s="397"/>
      <c r="BC23" s="397"/>
      <c r="BD23" s="397"/>
      <c r="BE23" s="397"/>
      <c r="BF23" s="397"/>
      <c r="BG23" s="397"/>
      <c r="BH23" s="397"/>
      <c r="BI23" s="397"/>
      <c r="BJ23" s="397"/>
      <c r="BK23" s="397"/>
      <c r="BL23" s="397"/>
      <c r="BM23" s="398">
        <f>'ภาพรวมกระจาย นน. ระดับหลักสูตร'!AM22</f>
        <v>3</v>
      </c>
      <c r="BN23" s="463">
        <f>'ภาพรวมกระจาย นน.ระดับรายวิชา'!BG22</f>
        <v>0.12000000000000001</v>
      </c>
      <c r="BO23" s="466">
        <f t="shared" ref="BO23:BO24" si="7">BN23*100/DE23</f>
        <v>6.6673071007987517</v>
      </c>
      <c r="BP23" s="397"/>
      <c r="BQ23" s="397"/>
      <c r="BR23" s="397"/>
      <c r="BS23" s="397"/>
      <c r="BT23" s="397"/>
      <c r="BU23" s="397"/>
      <c r="BV23" s="397"/>
      <c r="BW23" s="398">
        <f>'ภาพรวมกระจาย นน. ระดับหลักสูตร'!AS22</f>
        <v>0.5</v>
      </c>
      <c r="BX23" s="463">
        <f>'ภาพรวมกระจาย นน.ระดับรายวิชา'!BP22</f>
        <v>3.4999999999999996E-2</v>
      </c>
      <c r="BY23" s="466">
        <f>BX23*100/DE23</f>
        <v>1.9446312377329686</v>
      </c>
      <c r="BZ23" s="397"/>
      <c r="CA23" s="397"/>
      <c r="CB23" s="397"/>
      <c r="CC23" s="397"/>
      <c r="CD23" s="397"/>
      <c r="CE23" s="397"/>
      <c r="CF23" s="398">
        <f>'ภาพรวมกระจาย นน. ระดับหลักสูตร'!AX22</f>
        <v>0.5</v>
      </c>
      <c r="CG23" s="463">
        <f>'ภาพรวมกระจาย นน.ระดับรายวิชา'!BX22</f>
        <v>3.5000000000000003E-2</v>
      </c>
      <c r="CH23" s="466">
        <f>CG23*100/DE23</f>
        <v>1.9446312377329691</v>
      </c>
      <c r="CI23" s="397"/>
      <c r="CJ23" s="397"/>
      <c r="CK23" s="397"/>
      <c r="CL23" s="397"/>
      <c r="CM23" s="397"/>
      <c r="CN23" s="397"/>
      <c r="CO23" s="397"/>
      <c r="CP23" s="397"/>
      <c r="CQ23" s="397"/>
      <c r="CR23" s="397"/>
      <c r="CS23" s="397"/>
      <c r="CT23" s="397"/>
      <c r="CU23" s="397"/>
      <c r="CV23" s="397"/>
      <c r="CW23" s="397"/>
      <c r="CX23" s="397"/>
      <c r="CY23" s="397"/>
      <c r="CZ23" s="397"/>
      <c r="DA23" s="397"/>
      <c r="DB23" s="397"/>
      <c r="DC23" s="397"/>
      <c r="DD23" s="397"/>
      <c r="DE23" s="463">
        <f>D23+X23+AH23+BN23+BX23+CG23</f>
        <v>1.7998270993940548</v>
      </c>
      <c r="DF23" s="466">
        <f>E23+Y23+AI23+BO23+BY23+CH23</f>
        <v>100</v>
      </c>
    </row>
    <row r="24" spans="1:110" ht="26.25" customHeight="1" x14ac:dyDescent="0.4">
      <c r="A24" s="23">
        <v>7</v>
      </c>
      <c r="B24" s="270" t="s">
        <v>36</v>
      </c>
      <c r="C24" s="398">
        <f>'ภาพรวมกระจาย นน. ระดับหลักสูตร'!C23</f>
        <v>4</v>
      </c>
      <c r="D24" s="463">
        <f>'ภาพรวมกระจาย นน.ระดับรายวิชา'!D23</f>
        <v>1.399498746867168</v>
      </c>
      <c r="E24" s="466">
        <f t="shared" si="4"/>
        <v>84.31975509317806</v>
      </c>
      <c r="F24" s="397"/>
      <c r="G24" s="397"/>
      <c r="H24" s="397"/>
      <c r="I24" s="397"/>
      <c r="J24" s="397"/>
      <c r="K24" s="397"/>
      <c r="L24" s="397"/>
      <c r="M24" s="397"/>
      <c r="N24" s="397"/>
      <c r="O24" s="397"/>
      <c r="P24" s="397"/>
      <c r="Q24" s="397"/>
      <c r="R24" s="397"/>
      <c r="S24" s="397"/>
      <c r="T24" s="397"/>
      <c r="U24" s="397"/>
      <c r="V24" s="397"/>
      <c r="W24" s="398">
        <f>'ภาพรวมกระจาย นน. ระดับหลักสูตร'!O23</f>
        <v>2</v>
      </c>
      <c r="X24" s="463">
        <f>'ภาพรวมกระจาย นน.ระดับรายวิชา'!V23</f>
        <v>0.14025316455696202</v>
      </c>
      <c r="Y24" s="466">
        <f>X24*100/DE24</f>
        <v>8.4502487143768068</v>
      </c>
      <c r="Z24" s="397"/>
      <c r="AA24" s="397"/>
      <c r="AB24" s="397"/>
      <c r="AC24" s="397"/>
      <c r="AD24" s="397"/>
      <c r="AE24" s="397"/>
      <c r="AF24" s="397"/>
      <c r="AG24" s="397"/>
      <c r="AH24" s="397"/>
      <c r="AI24" s="397"/>
      <c r="AJ24" s="397"/>
      <c r="AK24" s="397"/>
      <c r="AL24" s="397"/>
      <c r="AM24" s="397"/>
      <c r="AN24" s="397"/>
      <c r="AO24" s="397"/>
      <c r="AP24" s="397"/>
      <c r="AQ24" s="397"/>
      <c r="AR24" s="397"/>
      <c r="AS24" s="397"/>
      <c r="AT24" s="397"/>
      <c r="AU24" s="397"/>
      <c r="AV24" s="397"/>
      <c r="AW24" s="397"/>
      <c r="AX24" s="397"/>
      <c r="AY24" s="397"/>
      <c r="AZ24" s="397"/>
      <c r="BA24" s="397"/>
      <c r="BB24" s="397"/>
      <c r="BC24" s="397"/>
      <c r="BD24" s="397"/>
      <c r="BE24" s="397"/>
      <c r="BF24" s="397"/>
      <c r="BG24" s="397"/>
      <c r="BH24" s="397"/>
      <c r="BI24" s="397"/>
      <c r="BJ24" s="397"/>
      <c r="BK24" s="397"/>
      <c r="BL24" s="397"/>
      <c r="BM24" s="398">
        <f>'ภาพรวมกระจาย นน. ระดับหลักสูตร'!AM23</f>
        <v>3</v>
      </c>
      <c r="BN24" s="463">
        <f>'ภาพรวมกระจาย นน.ระดับรายวิชา'!BG23</f>
        <v>0.12000000000000001</v>
      </c>
      <c r="BO24" s="466">
        <f t="shared" si="7"/>
        <v>7.2299961924451388</v>
      </c>
      <c r="BP24" s="397"/>
      <c r="BQ24" s="397"/>
      <c r="BR24" s="397"/>
      <c r="BS24" s="397"/>
      <c r="BT24" s="397"/>
      <c r="BU24" s="397"/>
      <c r="BV24" s="397"/>
      <c r="BW24" s="397"/>
      <c r="BX24" s="397"/>
      <c r="BY24" s="397"/>
      <c r="BZ24" s="397"/>
      <c r="CA24" s="397"/>
      <c r="CB24" s="397"/>
      <c r="CC24" s="397"/>
      <c r="CD24" s="397"/>
      <c r="CE24" s="397"/>
      <c r="CF24" s="397"/>
      <c r="CG24" s="397"/>
      <c r="CH24" s="397"/>
      <c r="CI24" s="397"/>
      <c r="CJ24" s="397"/>
      <c r="CK24" s="397"/>
      <c r="CL24" s="397"/>
      <c r="CM24" s="397"/>
      <c r="CN24" s="397"/>
      <c r="CO24" s="397"/>
      <c r="CP24" s="397"/>
      <c r="CQ24" s="397"/>
      <c r="CR24" s="397"/>
      <c r="CS24" s="397"/>
      <c r="CT24" s="397"/>
      <c r="CU24" s="397"/>
      <c r="CV24" s="397"/>
      <c r="CW24" s="397"/>
      <c r="CX24" s="397"/>
      <c r="CY24" s="397"/>
      <c r="CZ24" s="397"/>
      <c r="DA24" s="397"/>
      <c r="DB24" s="397"/>
      <c r="DC24" s="397"/>
      <c r="DD24" s="397"/>
      <c r="DE24" s="463">
        <f>D24+X24+BN24</f>
        <v>1.6597519114241301</v>
      </c>
      <c r="DF24" s="466">
        <f>E24+Y24+BO24</f>
        <v>100.00000000000001</v>
      </c>
    </row>
    <row r="25" spans="1:110" ht="26.25" customHeight="1" x14ac:dyDescent="0.4">
      <c r="A25" s="23">
        <v>8</v>
      </c>
      <c r="B25" s="270" t="s">
        <v>37</v>
      </c>
      <c r="C25" s="398">
        <f>'ภาพรวมกระจาย นน. ระดับหลักสูตร'!C24</f>
        <v>2</v>
      </c>
      <c r="D25" s="463">
        <f>'ภาพรวมกระจาย นน.ระดับรายวิชา'!D24</f>
        <v>0.69974937343358401</v>
      </c>
      <c r="E25" s="466">
        <f t="shared" si="4"/>
        <v>66.642230251395404</v>
      </c>
      <c r="F25" s="397"/>
      <c r="G25" s="397"/>
      <c r="H25" s="397"/>
      <c r="I25" s="397"/>
      <c r="J25" s="397"/>
      <c r="K25" s="397"/>
      <c r="L25" s="397"/>
      <c r="M25" s="397"/>
      <c r="N25" s="397"/>
      <c r="O25" s="397"/>
      <c r="P25" s="397"/>
      <c r="Q25" s="397"/>
      <c r="R25" s="397"/>
      <c r="S25" s="397"/>
      <c r="T25" s="397"/>
      <c r="U25" s="397"/>
      <c r="V25" s="397"/>
      <c r="W25" s="398">
        <f>'ภาพรวมกระจาย นน. ระดับหลักสูตร'!O24</f>
        <v>2</v>
      </c>
      <c r="X25" s="463">
        <f>'ภาพรวมกระจาย นน.ระดับรายวิชา'!V24</f>
        <v>0.14025316455696202</v>
      </c>
      <c r="Y25" s="466">
        <f>X25*100/DE25</f>
        <v>13.357330553978771</v>
      </c>
      <c r="Z25" s="397"/>
      <c r="AA25" s="397"/>
      <c r="AB25" s="397"/>
      <c r="AC25" s="397"/>
      <c r="AD25" s="397"/>
      <c r="AE25" s="397"/>
      <c r="AF25" s="397"/>
      <c r="AG25" s="398">
        <f>'ภาพรวมกระจาย นน. ระดับหลักสูตร'!U24</f>
        <v>1.5</v>
      </c>
      <c r="AH25" s="463">
        <f>'ภาพรวมกระจาย นน.ระดับรายวิชา'!AE24</f>
        <v>0.10511278195488723</v>
      </c>
      <c r="AI25" s="466">
        <f t="shared" ref="AI25:AI27" si="8">AH25*100/DE25</f>
        <v>10.010655933895141</v>
      </c>
      <c r="AJ25" s="397"/>
      <c r="AK25" s="397"/>
      <c r="AL25" s="397"/>
      <c r="AM25" s="398">
        <f>'ภาพรวมกระจาย นน. ระดับหลักสูตร'!Y24</f>
        <v>0.5</v>
      </c>
      <c r="AN25" s="463">
        <f>'ภาพรวมกระจาย นน.ระดับรายวิชา'!AK24</f>
        <v>3.4893617021276593E-2</v>
      </c>
      <c r="AO25" s="466">
        <f>AN25*100/DE25</f>
        <v>3.3231733362268403</v>
      </c>
      <c r="AP25" s="397"/>
      <c r="AQ25" s="397"/>
      <c r="AR25" s="397"/>
      <c r="AS25" s="397"/>
      <c r="AT25" s="397"/>
      <c r="AU25" s="397"/>
      <c r="AV25" s="397"/>
      <c r="AW25" s="397"/>
      <c r="AX25" s="397"/>
      <c r="AY25" s="397"/>
      <c r="AZ25" s="397"/>
      <c r="BA25" s="397"/>
      <c r="BB25" s="397"/>
      <c r="BC25" s="397"/>
      <c r="BD25" s="397"/>
      <c r="BE25" s="397"/>
      <c r="BF25" s="397"/>
      <c r="BG25" s="397"/>
      <c r="BH25" s="397"/>
      <c r="BI25" s="397"/>
      <c r="BJ25" s="397"/>
      <c r="BK25" s="397"/>
      <c r="BL25" s="397"/>
      <c r="BM25" s="397"/>
      <c r="BN25" s="397"/>
      <c r="BO25" s="397"/>
      <c r="BP25" s="397"/>
      <c r="BQ25" s="397"/>
      <c r="BR25" s="397"/>
      <c r="BS25" s="397"/>
      <c r="BT25" s="397"/>
      <c r="BU25" s="397"/>
      <c r="BV25" s="397"/>
      <c r="BW25" s="398">
        <f>'ภาพรวมกระจาย นน. ระดับหลักสูตร'!AS24</f>
        <v>0.5</v>
      </c>
      <c r="BX25" s="463">
        <f>'ภาพรวมกระจาย นน.ระดับรายวิชา'!BP24</f>
        <v>3.4999999999999996E-2</v>
      </c>
      <c r="BY25" s="466">
        <f t="shared" ref="BY25:BY26" si="9">BX25*100/DE25</f>
        <v>3.3333049622519222</v>
      </c>
      <c r="BZ25" s="397"/>
      <c r="CA25" s="397"/>
      <c r="CB25" s="397"/>
      <c r="CC25" s="397"/>
      <c r="CD25" s="397"/>
      <c r="CE25" s="397"/>
      <c r="CF25" s="398">
        <f>'ภาพรวมกระจาย นน. ระดับหลักสูตร'!AX24</f>
        <v>0.5</v>
      </c>
      <c r="CG25" s="463">
        <f>'ภาพรวมกระจาย นน.ระดับรายวิชา'!BX24</f>
        <v>3.5000000000000003E-2</v>
      </c>
      <c r="CH25" s="466">
        <f>CG25*100/DE25</f>
        <v>3.3333049622519231</v>
      </c>
      <c r="CI25" s="397"/>
      <c r="CJ25" s="397"/>
      <c r="CK25" s="397"/>
      <c r="CL25" s="397"/>
      <c r="CM25" s="397"/>
      <c r="CN25" s="397"/>
      <c r="CO25" s="397"/>
      <c r="CP25" s="397"/>
      <c r="CQ25" s="397"/>
      <c r="CR25" s="397"/>
      <c r="CS25" s="397"/>
      <c r="CT25" s="397"/>
      <c r="CU25" s="397"/>
      <c r="CV25" s="397"/>
      <c r="CW25" s="397"/>
      <c r="CX25" s="397"/>
      <c r="CY25" s="397"/>
      <c r="CZ25" s="397"/>
      <c r="DA25" s="397"/>
      <c r="DB25" s="397"/>
      <c r="DC25" s="397"/>
      <c r="DD25" s="397"/>
      <c r="DE25" s="463">
        <f>D25+X25+AH25+AN25+BX25+CG25</f>
        <v>1.0500089369667098</v>
      </c>
      <c r="DF25" s="466">
        <f>E25+Y25+AI25+AO25+BY25+CH25</f>
        <v>100</v>
      </c>
    </row>
    <row r="26" spans="1:110" ht="26.25" customHeight="1" x14ac:dyDescent="0.4">
      <c r="A26" s="23">
        <v>9</v>
      </c>
      <c r="B26" s="270" t="s">
        <v>38</v>
      </c>
      <c r="C26" s="397"/>
      <c r="D26" s="397"/>
      <c r="E26" s="397"/>
      <c r="F26" s="398">
        <f>'ภาพรวมกระจาย นน. ระดับหลักสูตร'!E25</f>
        <v>6</v>
      </c>
      <c r="G26" s="463">
        <f>'ภาพรวมกระจาย นน.ระดับรายวิชา'!G25</f>
        <v>2.0999999999999996</v>
      </c>
      <c r="H26" s="466">
        <f>G26*100/DE26</f>
        <v>88.235056884863099</v>
      </c>
      <c r="I26" s="397"/>
      <c r="J26" s="397"/>
      <c r="K26" s="397"/>
      <c r="L26" s="397"/>
      <c r="M26" s="397"/>
      <c r="N26" s="397"/>
      <c r="O26" s="397"/>
      <c r="P26" s="397"/>
      <c r="Q26" s="397"/>
      <c r="R26" s="397"/>
      <c r="S26" s="397"/>
      <c r="T26" s="397"/>
      <c r="U26" s="397"/>
      <c r="V26" s="397"/>
      <c r="W26" s="397"/>
      <c r="X26" s="397"/>
      <c r="Y26" s="397"/>
      <c r="Z26" s="397"/>
      <c r="AA26" s="397"/>
      <c r="AB26" s="397"/>
      <c r="AC26" s="397"/>
      <c r="AD26" s="397"/>
      <c r="AE26" s="397"/>
      <c r="AF26" s="397"/>
      <c r="AG26" s="398">
        <f>'ภาพรวมกระจาย นน. ระดับหลักสูตร'!U25</f>
        <v>1.5</v>
      </c>
      <c r="AH26" s="463">
        <f>'ภาพรวมกระจาย นน.ระดับรายวิชา'!AE25</f>
        <v>0.10511278195488723</v>
      </c>
      <c r="AI26" s="466">
        <f t="shared" si="8"/>
        <v>4.4164915691027087</v>
      </c>
      <c r="AJ26" s="397"/>
      <c r="AK26" s="397"/>
      <c r="AL26" s="397"/>
      <c r="AM26" s="398">
        <f>'ภาพรวมกระจาย นน. ระดับหลักสูตร'!Y25</f>
        <v>0.5</v>
      </c>
      <c r="AN26" s="463">
        <f>'ภาพรวมกระจาย นน.ระดับรายวิชา'!AK25</f>
        <v>3.4893617021276593E-2</v>
      </c>
      <c r="AO26" s="466">
        <f>AN26*100/DE26</f>
        <v>1.4661144203766514</v>
      </c>
      <c r="AP26" s="397"/>
      <c r="AQ26" s="397"/>
      <c r="AR26" s="397"/>
      <c r="AS26" s="397"/>
      <c r="AT26" s="397"/>
      <c r="AU26" s="397"/>
      <c r="AV26" s="397"/>
      <c r="AW26" s="397"/>
      <c r="AX26" s="397"/>
      <c r="AY26" s="397"/>
      <c r="AZ26" s="397"/>
      <c r="BA26" s="397"/>
      <c r="BB26" s="397"/>
      <c r="BC26" s="397"/>
      <c r="BD26" s="397"/>
      <c r="BE26" s="397"/>
      <c r="BF26" s="397"/>
      <c r="BG26" s="397"/>
      <c r="BH26" s="397"/>
      <c r="BI26" s="397"/>
      <c r="BJ26" s="397"/>
      <c r="BK26" s="397"/>
      <c r="BL26" s="397"/>
      <c r="BM26" s="397"/>
      <c r="BN26" s="397"/>
      <c r="BO26" s="397"/>
      <c r="BP26" s="397"/>
      <c r="BQ26" s="397"/>
      <c r="BR26" s="397"/>
      <c r="BS26" s="397"/>
      <c r="BT26" s="397"/>
      <c r="BU26" s="397"/>
      <c r="BV26" s="397"/>
      <c r="BW26" s="398">
        <f>'ภาพรวมกระจาย นน. ระดับหลักสูตร'!AS25</f>
        <v>2</v>
      </c>
      <c r="BX26" s="463">
        <f>'ภาพรวมกระจาย นน.ระดับรายวิชา'!BP25</f>
        <v>0.13999999999999999</v>
      </c>
      <c r="BY26" s="466">
        <f t="shared" si="9"/>
        <v>5.8823371256575401</v>
      </c>
      <c r="BZ26" s="397"/>
      <c r="CA26" s="397"/>
      <c r="CB26" s="397"/>
      <c r="CC26" s="397"/>
      <c r="CD26" s="397"/>
      <c r="CE26" s="397"/>
      <c r="CF26" s="397"/>
      <c r="CG26" s="397"/>
      <c r="CH26" s="397"/>
      <c r="CI26" s="397"/>
      <c r="CJ26" s="397"/>
      <c r="CK26" s="397"/>
      <c r="CL26" s="397"/>
      <c r="CM26" s="397"/>
      <c r="CN26" s="397"/>
      <c r="CO26" s="397"/>
      <c r="CP26" s="397"/>
      <c r="CQ26" s="397"/>
      <c r="CR26" s="397"/>
      <c r="CS26" s="397"/>
      <c r="CT26" s="397"/>
      <c r="CU26" s="397"/>
      <c r="CV26" s="397"/>
      <c r="CW26" s="397"/>
      <c r="CX26" s="397"/>
      <c r="CY26" s="397"/>
      <c r="CZ26" s="397"/>
      <c r="DA26" s="397"/>
      <c r="DB26" s="397"/>
      <c r="DC26" s="397"/>
      <c r="DD26" s="397"/>
      <c r="DE26" s="463">
        <f>G26+AH26+AN26+BX26</f>
        <v>2.3800063989761635</v>
      </c>
      <c r="DF26" s="466">
        <f>H26+AI26+AO26+BY26</f>
        <v>100</v>
      </c>
    </row>
    <row r="27" spans="1:110" ht="26.25" customHeight="1" x14ac:dyDescent="0.4">
      <c r="A27" s="23">
        <v>10</v>
      </c>
      <c r="B27" s="270" t="s">
        <v>39</v>
      </c>
      <c r="C27" s="398">
        <f>'ภาพรวมกระจาย นน. ระดับหลักสูตร'!C26</f>
        <v>4</v>
      </c>
      <c r="D27" s="463">
        <f>'ภาพรวมกระจาย นน.ระดับรายวิชา'!D26</f>
        <v>1.399498746867168</v>
      </c>
      <c r="E27" s="466">
        <f>D27*100/DE27</f>
        <v>36.9802634970738</v>
      </c>
      <c r="F27" s="398">
        <f>'ภาพรวมกระจาย นน. ระดับหลักสูตร'!E26</f>
        <v>5</v>
      </c>
      <c r="G27" s="463">
        <f>'ภาพรวมกระจาย นน.ระดับรายวิชา'!G26</f>
        <v>1.75</v>
      </c>
      <c r="H27" s="466">
        <f>G27*100/DE27</f>
        <v>46.241885721403612</v>
      </c>
      <c r="I27" s="398">
        <f>'ภาพรวมกระจาย นน. ระดับหลักสูตร'!G26</f>
        <v>1</v>
      </c>
      <c r="J27" s="463">
        <f>'ภาพรวมกระจาย นน.ระดับรายวิชา'!J26</f>
        <v>0.35454545454545455</v>
      </c>
      <c r="K27" s="466">
        <f>J27*100/DE27</f>
        <v>9.3684859383622907</v>
      </c>
      <c r="L27" s="397"/>
      <c r="M27" s="397"/>
      <c r="N27" s="397"/>
      <c r="O27" s="397"/>
      <c r="P27" s="397"/>
      <c r="Q27" s="397"/>
      <c r="R27" s="397"/>
      <c r="S27" s="397"/>
      <c r="T27" s="397"/>
      <c r="U27" s="397"/>
      <c r="V27" s="397"/>
      <c r="W27" s="398">
        <f>'ภาพรวมกระจาย นน. ระดับหลักสูตร'!O26</f>
        <v>2</v>
      </c>
      <c r="X27" s="463">
        <f>'ภาพรวมกระจาย นน.ระดับรายวิชา'!V26</f>
        <v>0.14025316455696202</v>
      </c>
      <c r="Y27" s="466">
        <f>X27*100/DE27</f>
        <v>3.7060404614332878</v>
      </c>
      <c r="Z27" s="397"/>
      <c r="AA27" s="397"/>
      <c r="AB27" s="397"/>
      <c r="AC27" s="397"/>
      <c r="AD27" s="397"/>
      <c r="AE27" s="397"/>
      <c r="AF27" s="397"/>
      <c r="AG27" s="398">
        <f>'ภาพรวมกระจาย นน. ระดับหลักสูตร'!U26</f>
        <v>2</v>
      </c>
      <c r="AH27" s="463">
        <f>'ภาพรวมกระจาย นน.ระดับรายวิชา'!AE26</f>
        <v>0.14015037593984964</v>
      </c>
      <c r="AI27" s="466">
        <f t="shared" si="8"/>
        <v>3.7033243817270178</v>
      </c>
      <c r="AJ27" s="397"/>
      <c r="AK27" s="397"/>
      <c r="AL27" s="397"/>
      <c r="AM27" s="397"/>
      <c r="AN27" s="397"/>
      <c r="AO27" s="397"/>
      <c r="AP27" s="397"/>
      <c r="AQ27" s="397"/>
      <c r="AR27" s="397"/>
      <c r="AS27" s="397"/>
      <c r="AT27" s="397"/>
      <c r="AU27" s="397"/>
      <c r="AV27" s="397"/>
      <c r="AW27" s="397"/>
      <c r="AX27" s="397"/>
      <c r="AY27" s="397"/>
      <c r="AZ27" s="397"/>
      <c r="BA27" s="397"/>
      <c r="BB27" s="397"/>
      <c r="BC27" s="397"/>
      <c r="BD27" s="397"/>
      <c r="BE27" s="397"/>
      <c r="BF27" s="397"/>
      <c r="BG27" s="397"/>
      <c r="BH27" s="397"/>
      <c r="BI27" s="397"/>
      <c r="BJ27" s="397"/>
      <c r="BK27" s="397"/>
      <c r="BL27" s="397"/>
      <c r="BM27" s="397"/>
      <c r="BN27" s="397"/>
      <c r="BO27" s="397"/>
      <c r="BP27" s="397"/>
      <c r="BQ27" s="397"/>
      <c r="BR27" s="397"/>
      <c r="BS27" s="397"/>
      <c r="BT27" s="397"/>
      <c r="BU27" s="397"/>
      <c r="BV27" s="397"/>
      <c r="BW27" s="397"/>
      <c r="BX27" s="397"/>
      <c r="BY27" s="397"/>
      <c r="BZ27" s="397"/>
      <c r="CA27" s="397"/>
      <c r="CB27" s="397"/>
      <c r="CC27" s="397"/>
      <c r="CD27" s="397"/>
      <c r="CE27" s="397"/>
      <c r="CF27" s="397"/>
      <c r="CG27" s="397"/>
      <c r="CH27" s="397"/>
      <c r="CI27" s="397"/>
      <c r="CJ27" s="397"/>
      <c r="CK27" s="397"/>
      <c r="CL27" s="397"/>
      <c r="CM27" s="397"/>
      <c r="CN27" s="397"/>
      <c r="CO27" s="397"/>
      <c r="CP27" s="397"/>
      <c r="CQ27" s="397"/>
      <c r="CR27" s="397"/>
      <c r="CS27" s="397"/>
      <c r="CT27" s="397"/>
      <c r="CU27" s="397"/>
      <c r="CV27" s="397"/>
      <c r="CW27" s="397"/>
      <c r="CX27" s="397"/>
      <c r="CY27" s="397"/>
      <c r="CZ27" s="397"/>
      <c r="DA27" s="397"/>
      <c r="DB27" s="397"/>
      <c r="DC27" s="397"/>
      <c r="DD27" s="397"/>
      <c r="DE27" s="463">
        <f>D27+G27+J27+X27+AH27</f>
        <v>3.784447741909434</v>
      </c>
      <c r="DF27" s="466">
        <f>E27+H27+K27+Y27+AI27</f>
        <v>100.00000000000001</v>
      </c>
    </row>
    <row r="28" spans="1:110" ht="26.25" customHeight="1" x14ac:dyDescent="0.4">
      <c r="A28" s="23">
        <v>11</v>
      </c>
      <c r="B28" s="270" t="s">
        <v>40</v>
      </c>
      <c r="C28" s="397"/>
      <c r="D28" s="397"/>
      <c r="E28" s="397"/>
      <c r="F28" s="397"/>
      <c r="G28" s="397"/>
      <c r="H28" s="397"/>
      <c r="I28" s="397"/>
      <c r="J28" s="397"/>
      <c r="K28" s="397"/>
      <c r="L28" s="397"/>
      <c r="M28" s="398">
        <f>'ภาพรวมกระจาย นน. ระดับหลักสูตร'!I27</f>
        <v>8</v>
      </c>
      <c r="N28" s="463">
        <f>'ภาพรวมกระจาย นน.ระดับรายวิชา'!M27</f>
        <v>2</v>
      </c>
      <c r="O28" s="466">
        <f>N28*100/DE28</f>
        <v>74.077511920029238</v>
      </c>
      <c r="P28" s="397"/>
      <c r="Q28" s="397"/>
      <c r="R28" s="397"/>
      <c r="S28" s="397"/>
      <c r="T28" s="397"/>
      <c r="U28" s="397"/>
      <c r="V28" s="397"/>
      <c r="W28" s="398">
        <f>'ภาพรวมกระจาย นน. ระดับหลักสูตร'!O27</f>
        <v>3</v>
      </c>
      <c r="X28" s="463">
        <f>'ภาพรวมกระจาย นน.ระดับรายวิชา'!V27</f>
        <v>0.21037974683544305</v>
      </c>
      <c r="Y28" s="466">
        <f>X28*100/DE28</f>
        <v>7.7922041019676334</v>
      </c>
      <c r="Z28" s="397"/>
      <c r="AA28" s="397"/>
      <c r="AB28" s="397"/>
      <c r="AC28" s="397"/>
      <c r="AD28" s="397"/>
      <c r="AE28" s="397"/>
      <c r="AF28" s="397"/>
      <c r="AG28" s="397"/>
      <c r="AH28" s="397"/>
      <c r="AI28" s="397"/>
      <c r="AJ28" s="397"/>
      <c r="AK28" s="397"/>
      <c r="AL28" s="397"/>
      <c r="AM28" s="397"/>
      <c r="AN28" s="397"/>
      <c r="AO28" s="397"/>
      <c r="AP28" s="397"/>
      <c r="AQ28" s="397"/>
      <c r="AR28" s="397"/>
      <c r="AS28" s="397"/>
      <c r="AT28" s="397"/>
      <c r="AU28" s="397"/>
      <c r="AV28" s="397"/>
      <c r="AW28" s="397"/>
      <c r="AX28" s="397"/>
      <c r="AY28" s="397"/>
      <c r="AZ28" s="397"/>
      <c r="BA28" s="397"/>
      <c r="BB28" s="397"/>
      <c r="BC28" s="398">
        <f>'ภาพรวมกระจาย นน. ระดับหลักสูตร'!AG27</f>
        <v>2</v>
      </c>
      <c r="BD28" s="463">
        <f>'ภาพรวมกระจาย นน.ระดับรายวิชา'!AX27</f>
        <v>0.08</v>
      </c>
      <c r="BE28" s="466">
        <f t="shared" ref="BE28:BE30" si="10">BD28*100/DE28</f>
        <v>2.9631004768011695</v>
      </c>
      <c r="BF28" s="397"/>
      <c r="BG28" s="397"/>
      <c r="BH28" s="397"/>
      <c r="BI28" s="397"/>
      <c r="BJ28" s="397"/>
      <c r="BK28" s="397"/>
      <c r="BL28" s="397"/>
      <c r="BM28" s="398">
        <f>'ภาพรวมกระจาย นน. ระดับหลักสูตร'!AM27</f>
        <v>2</v>
      </c>
      <c r="BN28" s="463">
        <f>'ภาพรวมกระจาย นน.ระดับรายวิชา'!BG27</f>
        <v>0.08</v>
      </c>
      <c r="BO28" s="466">
        <f>BN28*100/DE28</f>
        <v>2.9631004768011695</v>
      </c>
      <c r="BP28" s="397"/>
      <c r="BQ28" s="397"/>
      <c r="BR28" s="397"/>
      <c r="BS28" s="398">
        <f>'ภาพรวมกระจาย นน. ระดับหลักสูตร'!AQ27</f>
        <v>1</v>
      </c>
      <c r="BT28" s="463">
        <f>'ภาพรวมกระจาย นน.ระดับรายวิชา'!BM27</f>
        <v>0.04</v>
      </c>
      <c r="BU28" s="466">
        <f>BT28*100/DE28</f>
        <v>1.4815502384005848</v>
      </c>
      <c r="BV28" s="397"/>
      <c r="BW28" s="398">
        <f>'ภาพรวมกระจาย นน. ระดับหลักสูตร'!AS27</f>
        <v>2</v>
      </c>
      <c r="BX28" s="463">
        <f>'ภาพรวมกระจาย นน.ระดับรายวิชา'!BP27</f>
        <v>0.13999999999999999</v>
      </c>
      <c r="BY28" s="466">
        <f t="shared" ref="BY28:BY30" si="11">BX28*100/DE28</f>
        <v>5.1854258344020465</v>
      </c>
      <c r="BZ28" s="397"/>
      <c r="CA28" s="397"/>
      <c r="CB28" s="397"/>
      <c r="CC28" s="397"/>
      <c r="CD28" s="397"/>
      <c r="CE28" s="397"/>
      <c r="CF28" s="397"/>
      <c r="CG28" s="397"/>
      <c r="CH28" s="397"/>
      <c r="CI28" s="398">
        <f>'ภาพรวมกระจาย นน. ระดับหลักสูตร'!AY27</f>
        <v>5</v>
      </c>
      <c r="CJ28" s="463">
        <f>'ภาพรวมกระจาย นน.ระดับรายวิชา'!BZ27</f>
        <v>0.14949494949494951</v>
      </c>
      <c r="CK28" s="466">
        <f>CJ28*100/DE28</f>
        <v>5.5371069515981457</v>
      </c>
      <c r="CL28" s="397"/>
      <c r="CM28" s="397"/>
      <c r="CN28" s="397"/>
      <c r="CO28" s="397"/>
      <c r="CP28" s="397"/>
      <c r="CQ28" s="397"/>
      <c r="CR28" s="397"/>
      <c r="CS28" s="397"/>
      <c r="CT28" s="397"/>
      <c r="CU28" s="397"/>
      <c r="CV28" s="397"/>
      <c r="CW28" s="397"/>
      <c r="CX28" s="397"/>
      <c r="CY28" s="397"/>
      <c r="CZ28" s="397"/>
      <c r="DA28" s="397"/>
      <c r="DB28" s="397"/>
      <c r="DC28" s="397"/>
      <c r="DD28" s="397"/>
      <c r="DE28" s="463">
        <f>N28+X28+BD28+BN28+BT28+BX28+CJ28</f>
        <v>2.6998746963303928</v>
      </c>
      <c r="DF28" s="466">
        <f>O28+Y28+BE28+BO28+BU28+BY28+CK28</f>
        <v>99.999999999999986</v>
      </c>
    </row>
    <row r="29" spans="1:110" x14ac:dyDescent="0.4">
      <c r="A29" s="23">
        <v>12</v>
      </c>
      <c r="B29" s="270" t="s">
        <v>41</v>
      </c>
      <c r="C29" s="397"/>
      <c r="D29" s="397"/>
      <c r="E29" s="397"/>
      <c r="F29" s="397"/>
      <c r="G29" s="397"/>
      <c r="H29" s="397"/>
      <c r="I29" s="397"/>
      <c r="J29" s="397"/>
      <c r="K29" s="397"/>
      <c r="L29" s="397"/>
      <c r="M29" s="398">
        <f>'ภาพรวมกระจาย นน. ระดับหลักสูตร'!I28</f>
        <v>8</v>
      </c>
      <c r="N29" s="463">
        <f>'ภาพรวมกระจาย นน.ระดับรายวิชา'!M28</f>
        <v>2</v>
      </c>
      <c r="O29" s="466">
        <f>N29*100/DE29</f>
        <v>62.672190597669015</v>
      </c>
      <c r="P29" s="397"/>
      <c r="Q29" s="397"/>
      <c r="R29" s="397"/>
      <c r="S29" s="397"/>
      <c r="T29" s="397"/>
      <c r="U29" s="397"/>
      <c r="V29" s="397"/>
      <c r="W29" s="398">
        <f>'ภาพรวมกระจาย นน. ระดับหลักสูตร'!O28</f>
        <v>3</v>
      </c>
      <c r="X29" s="463">
        <f>'ภาพรวมกระจาย นน.ระดับรายวิชา'!V28</f>
        <v>0.21037974683544305</v>
      </c>
      <c r="Y29" s="466">
        <f>X29*100/DE29</f>
        <v>6.5924797957801209</v>
      </c>
      <c r="Z29" s="397"/>
      <c r="AA29" s="397"/>
      <c r="AB29" s="397"/>
      <c r="AC29" s="397"/>
      <c r="AD29" s="397"/>
      <c r="AE29" s="397"/>
      <c r="AF29" s="397"/>
      <c r="AG29" s="398">
        <f>'ภาพรวมกระจาย นน. ระดับหลักสูตร'!U28</f>
        <v>1.5</v>
      </c>
      <c r="AH29" s="463">
        <f>'ภาพรวมกระจาย นน.ระดับรายวิชา'!AE28</f>
        <v>0.10511278195488723</v>
      </c>
      <c r="AI29" s="466">
        <f t="shared" ref="AI29:AI30" si="12">AH29*100/DE29</f>
        <v>3.2938241524639582</v>
      </c>
      <c r="AJ29" s="397"/>
      <c r="AK29" s="397"/>
      <c r="AL29" s="397"/>
      <c r="AM29" s="398">
        <f>'ภาพรวมกระจาย นน. ระดับหลักสูตร'!Y28</f>
        <v>0.5</v>
      </c>
      <c r="AN29" s="463">
        <f>'ภาพรวมกระจาย นน.ระดับรายวิชา'!AK28</f>
        <v>3.4893617021276593E-2</v>
      </c>
      <c r="AO29" s="466">
        <f>AN29*100/DE29</f>
        <v>1.0934297082997573</v>
      </c>
      <c r="AP29" s="397"/>
      <c r="AQ29" s="398">
        <f>'ภาพรวมกระจาย นน. ระดับหลักสูตร'!AA28</f>
        <v>8</v>
      </c>
      <c r="AR29" s="463">
        <f>'ภาพรวมกระจาย นน.ระดับรายวิชา'!AN28</f>
        <v>0.4</v>
      </c>
      <c r="AS29" s="466">
        <f>AR29*100/DE29</f>
        <v>12.534438119533803</v>
      </c>
      <c r="AT29" s="397"/>
      <c r="AU29" s="397"/>
      <c r="AV29" s="397"/>
      <c r="AW29" s="397"/>
      <c r="AX29" s="397"/>
      <c r="AY29" s="397"/>
      <c r="AZ29" s="397"/>
      <c r="BA29" s="397"/>
      <c r="BB29" s="397"/>
      <c r="BC29" s="398">
        <f>'ภาพรวมกระจาย นน. ระดับหลักสูตร'!AG28</f>
        <v>2</v>
      </c>
      <c r="BD29" s="463">
        <f>'ภาพรวมกระจาย นน.ระดับรายวิชา'!AX28</f>
        <v>0.08</v>
      </c>
      <c r="BE29" s="466">
        <f t="shared" si="10"/>
        <v>2.5068876239067608</v>
      </c>
      <c r="BF29" s="397"/>
      <c r="BG29" s="397"/>
      <c r="BH29" s="397"/>
      <c r="BI29" s="398">
        <f>'ภาพรวมกระจาย นน. ระดับหลักสูตร'!AK28</f>
        <v>1</v>
      </c>
      <c r="BJ29" s="463">
        <f>'ภาพรวมกระจาย นน.ระดับรายวิชา'!BD28</f>
        <v>0.04</v>
      </c>
      <c r="BK29" s="466">
        <f>BJ29*100/DE29</f>
        <v>1.2534438119533804</v>
      </c>
      <c r="BL29" s="397"/>
      <c r="BM29" s="397"/>
      <c r="BN29" s="397"/>
      <c r="BO29" s="397"/>
      <c r="BP29" s="397"/>
      <c r="BQ29" s="397"/>
      <c r="BR29" s="397"/>
      <c r="BS29" s="397"/>
      <c r="BT29" s="397"/>
      <c r="BU29" s="397"/>
      <c r="BV29" s="397"/>
      <c r="BW29" s="398">
        <f>'ภาพรวมกระจาย นน. ระดับหลักสูตร'!AS28</f>
        <v>2</v>
      </c>
      <c r="BX29" s="463">
        <f>'ภาพรวมกระจาย นน.ระดับรายวิชา'!BP28</f>
        <v>0.13999999999999999</v>
      </c>
      <c r="BY29" s="466">
        <f t="shared" si="11"/>
        <v>4.3870533418368307</v>
      </c>
      <c r="BZ29" s="397"/>
      <c r="CA29" s="397"/>
      <c r="CB29" s="397"/>
      <c r="CC29" s="397"/>
      <c r="CD29" s="397"/>
      <c r="CE29" s="397"/>
      <c r="CF29" s="397"/>
      <c r="CG29" s="397"/>
      <c r="CH29" s="397"/>
      <c r="CI29" s="398">
        <f>'ภาพรวมกระจาย นน. ระดับหลักสูตร'!AY28</f>
        <v>0</v>
      </c>
      <c r="CJ29" s="397"/>
      <c r="CK29" s="397"/>
      <c r="CL29" s="397"/>
      <c r="CM29" s="397"/>
      <c r="CN29" s="397"/>
      <c r="CO29" s="397"/>
      <c r="CP29" s="397"/>
      <c r="CQ29" s="397"/>
      <c r="CR29" s="397"/>
      <c r="CS29" s="398">
        <f>'ภาพรวมกระจาย นน. ระดับหลักสูตร'!BE28</f>
        <v>6</v>
      </c>
      <c r="CT29" s="463">
        <f>'ภาพรวมกระจาย นน.ระดับรายวิชา'!CI28</f>
        <v>0.18082191780821918</v>
      </c>
      <c r="CU29" s="466">
        <f t="shared" ref="CU29:CU30" si="13">CT29*100/DE29</f>
        <v>5.6662528485563772</v>
      </c>
      <c r="CV29" s="397"/>
      <c r="CW29" s="397"/>
      <c r="CX29" s="397"/>
      <c r="CY29" s="397"/>
      <c r="CZ29" s="397"/>
      <c r="DA29" s="397"/>
      <c r="DB29" s="397"/>
      <c r="DC29" s="397"/>
      <c r="DD29" s="397"/>
      <c r="DE29" s="463">
        <f>N29+X29+AH29+AN29+AR29+BD29+BJ29+BX29+CT29</f>
        <v>3.1912080636198259</v>
      </c>
      <c r="DF29" s="466">
        <f>O29+Y29+AI29+AO29+AS29+BE29+BK29+BY29+CU29</f>
        <v>100</v>
      </c>
    </row>
    <row r="30" spans="1:110" x14ac:dyDescent="0.4">
      <c r="A30" s="23">
        <v>13</v>
      </c>
      <c r="B30" s="270" t="s">
        <v>42</v>
      </c>
      <c r="C30" s="397"/>
      <c r="D30" s="397"/>
      <c r="E30" s="397"/>
      <c r="F30" s="397"/>
      <c r="G30" s="397"/>
      <c r="H30" s="397"/>
      <c r="I30" s="397"/>
      <c r="J30" s="397"/>
      <c r="K30" s="397"/>
      <c r="L30" s="397"/>
      <c r="M30" s="398">
        <f>'ภาพรวมกระจาย นน. ระดับหลักสูตร'!I29</f>
        <v>7</v>
      </c>
      <c r="N30" s="463">
        <f>'ภาพรวมกระจาย นน.ระดับรายวิชา'!M29</f>
        <v>1.75</v>
      </c>
      <c r="O30" s="466">
        <f>N30*100/DE30</f>
        <v>52.857765638981064</v>
      </c>
      <c r="P30" s="397"/>
      <c r="Q30" s="397"/>
      <c r="R30" s="397"/>
      <c r="S30" s="398">
        <f>'ภาพรวมกระจาย นน. ระดับหลักสูตร'!M29</f>
        <v>1</v>
      </c>
      <c r="T30" s="463">
        <f>'ภาพรวมกระจาย นน.ระดับรายวิชา'!S29</f>
        <v>0.25</v>
      </c>
      <c r="U30" s="466">
        <f>T30*100/DE30</f>
        <v>7.5511093769972941</v>
      </c>
      <c r="V30" s="397"/>
      <c r="W30" s="398">
        <f>'ภาพรวมกระจาย นน. ระดับหลักสูตร'!O29</f>
        <v>3</v>
      </c>
      <c r="X30" s="463">
        <f>'ภาพรวมกระจาย นน.ระดับรายวิชา'!V29</f>
        <v>0.21037974683544305</v>
      </c>
      <c r="Y30" s="466">
        <f>X30*100/DE30</f>
        <v>6.3544019162377241</v>
      </c>
      <c r="Z30" s="397"/>
      <c r="AA30" s="397"/>
      <c r="AB30" s="397"/>
      <c r="AC30" s="397"/>
      <c r="AD30" s="397"/>
      <c r="AE30" s="397"/>
      <c r="AF30" s="397"/>
      <c r="AG30" s="398">
        <f>'ภาพรวมกระจาย นน. ระดับหลักสูตร'!U29</f>
        <v>1</v>
      </c>
      <c r="AH30" s="463">
        <f>'ภาพรวมกระจาย นน.ระดับรายวิชา'!AE29</f>
        <v>7.0075187969924818E-2</v>
      </c>
      <c r="AI30" s="466">
        <f t="shared" si="12"/>
        <v>2.1165816358981893</v>
      </c>
      <c r="AJ30" s="397"/>
      <c r="AK30" s="397"/>
      <c r="AL30" s="397"/>
      <c r="AM30" s="397"/>
      <c r="AN30" s="397"/>
      <c r="AO30" s="397"/>
      <c r="AP30" s="397"/>
      <c r="AQ30" s="398">
        <f>'ภาพรวมกระจาย นน. ระดับหลักสูตร'!AA29</f>
        <v>8</v>
      </c>
      <c r="AR30" s="463">
        <f>'ภาพรวมกระจาย นน.ระดับรายวิชา'!AN29</f>
        <v>0.4</v>
      </c>
      <c r="AS30" s="466">
        <f>AR30*100/DE30</f>
        <v>12.081775003195672</v>
      </c>
      <c r="AT30" s="397"/>
      <c r="AU30" s="397"/>
      <c r="AV30" s="397"/>
      <c r="AW30" s="397"/>
      <c r="AX30" s="397"/>
      <c r="AY30" s="397"/>
      <c r="AZ30" s="397"/>
      <c r="BA30" s="397"/>
      <c r="BB30" s="397"/>
      <c r="BC30" s="398">
        <f>'ภาพรวมกระจาย นน. ระดับหลักสูตร'!AG29</f>
        <v>3</v>
      </c>
      <c r="BD30" s="463">
        <f>'ภาพรวมกระจาย นน.ระดับรายวิชา'!AX29</f>
        <v>0.12</v>
      </c>
      <c r="BE30" s="466">
        <f t="shared" si="10"/>
        <v>3.6245325009587015</v>
      </c>
      <c r="BF30" s="397"/>
      <c r="BG30" s="397"/>
      <c r="BH30" s="397"/>
      <c r="BI30" s="398">
        <f>'ภาพรวมกระจาย นน. ระดับหลักสูตร'!AK29</f>
        <v>1</v>
      </c>
      <c r="BJ30" s="463">
        <f>'ภาพรวมกระจาย นน.ระดับรายวิชา'!BD29</f>
        <v>0.04</v>
      </c>
      <c r="BK30" s="466">
        <f>BJ30*100/DE30</f>
        <v>1.2081775003195672</v>
      </c>
      <c r="BL30" s="397"/>
      <c r="BM30" s="397"/>
      <c r="BN30" s="397"/>
      <c r="BO30" s="397"/>
      <c r="BP30" s="397"/>
      <c r="BQ30" s="397"/>
      <c r="BR30" s="397"/>
      <c r="BS30" s="397"/>
      <c r="BT30" s="397"/>
      <c r="BU30" s="397"/>
      <c r="BV30" s="397"/>
      <c r="BW30" s="398">
        <f>'ภาพรวมกระจาย นน. ระดับหลักสูตร'!AS29</f>
        <v>2</v>
      </c>
      <c r="BX30" s="463">
        <f>'ภาพรวมกระจาย นน.ระดับรายวิชา'!BP29</f>
        <v>0.13999999999999999</v>
      </c>
      <c r="BY30" s="466">
        <f t="shared" si="11"/>
        <v>4.2286212511184846</v>
      </c>
      <c r="BZ30" s="397"/>
      <c r="CA30" s="397"/>
      <c r="CB30" s="397"/>
      <c r="CC30" s="397"/>
      <c r="CD30" s="397"/>
      <c r="CE30" s="397"/>
      <c r="CF30" s="397"/>
      <c r="CG30" s="397"/>
      <c r="CH30" s="397"/>
      <c r="CI30" s="398">
        <f>'ภาพรวมกระจาย นน. ระดับหลักสูตร'!AY29</f>
        <v>5</v>
      </c>
      <c r="CJ30" s="463">
        <f>'ภาพรวมกระจาย นน.ระดับรายวิชา'!BZ29</f>
        <v>0.14949494949494951</v>
      </c>
      <c r="CK30" s="466">
        <f>CJ30*100/DE30</f>
        <v>4.515410859780201</v>
      </c>
      <c r="CL30" s="397"/>
      <c r="CM30" s="397"/>
      <c r="CN30" s="397"/>
      <c r="CO30" s="397"/>
      <c r="CP30" s="397"/>
      <c r="CQ30" s="397"/>
      <c r="CR30" s="397"/>
      <c r="CS30" s="398">
        <f>'ภาพรวมกระจาย นน. ระดับหลักสูตร'!BE29</f>
        <v>6</v>
      </c>
      <c r="CT30" s="463">
        <f>'ภาพรวมกระจาย นน.ระดับรายวิชา'!CI29</f>
        <v>0.18082191780821918</v>
      </c>
      <c r="CU30" s="466">
        <f t="shared" si="13"/>
        <v>5.4616243165131122</v>
      </c>
      <c r="CV30" s="397"/>
      <c r="CW30" s="397"/>
      <c r="CX30" s="397"/>
      <c r="CY30" s="397"/>
      <c r="CZ30" s="397"/>
      <c r="DA30" s="397"/>
      <c r="DB30" s="397"/>
      <c r="DC30" s="397"/>
      <c r="DD30" s="397"/>
      <c r="DE30" s="463">
        <f>N30+T30+X30+AH30+AR30+BD30+BJ30+BX30+CJ30+CT30</f>
        <v>3.3107718021085364</v>
      </c>
      <c r="DF30" s="466">
        <f>O30+U30+Y30+AI30+AS30+BE30+BK30+BY30+CK30+CU30</f>
        <v>100.00000000000001</v>
      </c>
    </row>
    <row r="31" spans="1:110" x14ac:dyDescent="0.4">
      <c r="A31" s="595" t="s">
        <v>43</v>
      </c>
      <c r="B31" s="595"/>
      <c r="C31" s="460"/>
      <c r="D31" s="460"/>
      <c r="E31" s="460"/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460"/>
      <c r="Q31" s="460"/>
      <c r="R31" s="460"/>
      <c r="S31" s="460"/>
      <c r="T31" s="460"/>
      <c r="U31" s="460"/>
      <c r="V31" s="460"/>
      <c r="W31" s="460"/>
      <c r="X31" s="460"/>
      <c r="Y31" s="460"/>
      <c r="Z31" s="460"/>
      <c r="AA31" s="460"/>
      <c r="AB31" s="460"/>
      <c r="AC31" s="460"/>
      <c r="AD31" s="460"/>
      <c r="AE31" s="460"/>
      <c r="AF31" s="460"/>
      <c r="AG31" s="460"/>
      <c r="AH31" s="460"/>
      <c r="AI31" s="460"/>
      <c r="AJ31" s="460"/>
      <c r="AK31" s="460"/>
      <c r="AL31" s="460"/>
      <c r="AM31" s="460"/>
      <c r="AN31" s="460"/>
      <c r="AO31" s="460"/>
      <c r="AP31" s="460"/>
      <c r="AQ31" s="460"/>
      <c r="AR31" s="460"/>
      <c r="AS31" s="460"/>
      <c r="AT31" s="460"/>
      <c r="AU31" s="460"/>
      <c r="AV31" s="460"/>
      <c r="AW31" s="460"/>
      <c r="AX31" s="460"/>
      <c r="AY31" s="460"/>
      <c r="AZ31" s="460"/>
      <c r="BA31" s="460"/>
      <c r="BB31" s="460"/>
      <c r="BC31" s="460"/>
      <c r="BD31" s="460"/>
      <c r="BE31" s="460"/>
      <c r="BF31" s="460"/>
      <c r="BG31" s="460"/>
      <c r="BH31" s="460"/>
      <c r="BI31" s="460"/>
      <c r="BJ31" s="460"/>
      <c r="BK31" s="460"/>
      <c r="BL31" s="460"/>
      <c r="BM31" s="460"/>
      <c r="BN31" s="460"/>
      <c r="BO31" s="460"/>
      <c r="BP31" s="460"/>
      <c r="BQ31" s="460"/>
      <c r="BR31" s="460"/>
      <c r="BS31" s="460"/>
      <c r="BT31" s="460"/>
      <c r="BU31" s="460"/>
      <c r="BV31" s="460"/>
      <c r="BW31" s="460"/>
      <c r="BX31" s="460"/>
      <c r="BY31" s="460"/>
      <c r="BZ31" s="460"/>
      <c r="CA31" s="460"/>
      <c r="CB31" s="460"/>
      <c r="CC31" s="460"/>
      <c r="CD31" s="460"/>
      <c r="CE31" s="460"/>
      <c r="CF31" s="460"/>
      <c r="CG31" s="460"/>
      <c r="CH31" s="460"/>
      <c r="CI31" s="460"/>
      <c r="CJ31" s="460"/>
      <c r="CK31" s="460"/>
      <c r="CL31" s="460"/>
      <c r="CM31" s="460"/>
      <c r="CN31" s="460"/>
      <c r="CO31" s="460"/>
      <c r="CP31" s="460"/>
      <c r="CQ31" s="460"/>
      <c r="CR31" s="460"/>
      <c r="CS31" s="460"/>
      <c r="CT31" s="460"/>
      <c r="CU31" s="460"/>
      <c r="CV31" s="460"/>
      <c r="CW31" s="460"/>
      <c r="CX31" s="460"/>
      <c r="CY31" s="460"/>
      <c r="CZ31" s="460"/>
      <c r="DA31" s="460"/>
      <c r="DB31" s="460"/>
      <c r="DC31" s="460"/>
      <c r="DD31" s="460"/>
      <c r="DE31" s="463"/>
      <c r="DF31" s="466"/>
    </row>
    <row r="32" spans="1:110" ht="26.25" customHeight="1" x14ac:dyDescent="0.4">
      <c r="A32" s="23">
        <v>1</v>
      </c>
      <c r="B32" s="270" t="s">
        <v>44</v>
      </c>
      <c r="C32" s="398">
        <f>'ภาพรวมกระจาย นน. ระดับหลักสูตร'!C31</f>
        <v>2</v>
      </c>
      <c r="D32" s="463">
        <f>'ภาพรวมกระจาย นน.ระดับรายวิชา'!D31</f>
        <v>0.69974937343358401</v>
      </c>
      <c r="E32" s="466">
        <f>D32*100/DE32</f>
        <v>72.90388281066403</v>
      </c>
      <c r="F32" s="397"/>
      <c r="G32" s="397"/>
      <c r="H32" s="397"/>
      <c r="I32" s="397"/>
      <c r="J32" s="397"/>
      <c r="K32" s="397"/>
      <c r="L32" s="397"/>
      <c r="M32" s="397"/>
      <c r="N32" s="397"/>
      <c r="O32" s="397"/>
      <c r="P32" s="397"/>
      <c r="Q32" s="397"/>
      <c r="R32" s="397"/>
      <c r="S32" s="397"/>
      <c r="T32" s="397"/>
      <c r="U32" s="397"/>
      <c r="V32" s="397"/>
      <c r="W32" s="397"/>
      <c r="X32" s="397"/>
      <c r="Y32" s="397"/>
      <c r="Z32" s="397"/>
      <c r="AA32" s="397"/>
      <c r="AB32" s="397"/>
      <c r="AC32" s="397"/>
      <c r="AD32" s="397"/>
      <c r="AE32" s="397"/>
      <c r="AF32" s="397"/>
      <c r="AG32" s="398">
        <f>'ภาพรวมกระจาย นน. ระดับหลักสูตร'!U31</f>
        <v>1</v>
      </c>
      <c r="AH32" s="463">
        <f>'ภาพรวมกระจาย นน.ระดับรายวิชา'!AE31</f>
        <v>7.0075187969924818E-2</v>
      </c>
      <c r="AI32" s="466">
        <f>AH32*100/DE32</f>
        <v>7.3008329634175002</v>
      </c>
      <c r="AJ32" s="397"/>
      <c r="AK32" s="397"/>
      <c r="AL32" s="397"/>
      <c r="AM32" s="397"/>
      <c r="AN32" s="397"/>
      <c r="AO32" s="397"/>
      <c r="AP32" s="397"/>
      <c r="AQ32" s="397"/>
      <c r="AR32" s="397"/>
      <c r="AS32" s="397"/>
      <c r="AT32" s="397"/>
      <c r="AU32" s="397"/>
      <c r="AV32" s="397"/>
      <c r="AW32" s="397"/>
      <c r="AX32" s="397"/>
      <c r="AY32" s="397"/>
      <c r="AZ32" s="397"/>
      <c r="BA32" s="397"/>
      <c r="BB32" s="397"/>
      <c r="BC32" s="397"/>
      <c r="BD32" s="397"/>
      <c r="BE32" s="397"/>
      <c r="BF32" s="397"/>
      <c r="BG32" s="397"/>
      <c r="BH32" s="397"/>
      <c r="BI32" s="397"/>
      <c r="BJ32" s="397"/>
      <c r="BK32" s="397"/>
      <c r="BL32" s="397"/>
      <c r="BM32" s="398">
        <f>'ภาพรวมกระจาย นน. ระดับหลักสูตร'!AM31</f>
        <v>2</v>
      </c>
      <c r="BN32" s="463">
        <f>'ภาพรวมกระจาย นน.ระดับรายวิชา'!BG31</f>
        <v>0.08</v>
      </c>
      <c r="BO32" s="466">
        <f>BN32*100/DE32</f>
        <v>8.3348565161762007</v>
      </c>
      <c r="BP32" s="397"/>
      <c r="BQ32" s="397"/>
      <c r="BR32" s="397"/>
      <c r="BS32" s="398">
        <f>'ภาพรวมกระจาย นน. ระดับหลักสูตร'!AQ31</f>
        <v>1</v>
      </c>
      <c r="BT32" s="463">
        <f>'ภาพรวมกระจาย นน.ระดับรายวิชา'!BM31</f>
        <v>0.04</v>
      </c>
      <c r="BU32" s="466">
        <f>BT32*100/DE32</f>
        <v>4.1674282580881004</v>
      </c>
      <c r="BV32" s="397"/>
      <c r="BW32" s="398">
        <f>'ภาพรวมกระจาย นน. ระดับหลักสูตร'!AS31</f>
        <v>1</v>
      </c>
      <c r="BX32" s="463">
        <f>'ภาพรวมกระจาย นน.ระดับรายวิชา'!BP31</f>
        <v>6.9999999999999993E-2</v>
      </c>
      <c r="BY32" s="466">
        <f t="shared" ref="BY32:BY38" si="14">BX32*100/DE32</f>
        <v>7.2929994516541754</v>
      </c>
      <c r="BZ32" s="397"/>
      <c r="CA32" s="397"/>
      <c r="CB32" s="397"/>
      <c r="CC32" s="397"/>
      <c r="CD32" s="397"/>
      <c r="CE32" s="397"/>
      <c r="CF32" s="397"/>
      <c r="CG32" s="397"/>
      <c r="CH32" s="397"/>
      <c r="CI32" s="397"/>
      <c r="CJ32" s="397"/>
      <c r="CK32" s="397"/>
      <c r="CL32" s="397"/>
      <c r="CM32" s="397"/>
      <c r="CN32" s="397"/>
      <c r="CO32" s="397"/>
      <c r="CP32" s="397"/>
      <c r="CQ32" s="397"/>
      <c r="CR32" s="397"/>
      <c r="CS32" s="397"/>
      <c r="CT32" s="397"/>
      <c r="CU32" s="397"/>
      <c r="CV32" s="397"/>
      <c r="CW32" s="397"/>
      <c r="CX32" s="397"/>
      <c r="CY32" s="397"/>
      <c r="CZ32" s="397"/>
      <c r="DA32" s="397"/>
      <c r="DB32" s="397"/>
      <c r="DC32" s="397"/>
      <c r="DD32" s="397"/>
      <c r="DE32" s="463">
        <f>D32+AH32+BN32+BT32+BX32</f>
        <v>0.9598245614035088</v>
      </c>
      <c r="DF32" s="466">
        <f>E32+AI32+BO32+BU32+BY32</f>
        <v>100</v>
      </c>
    </row>
    <row r="33" spans="1:110" ht="26.25" customHeight="1" x14ac:dyDescent="0.4">
      <c r="A33" s="23">
        <v>2</v>
      </c>
      <c r="B33" s="270" t="s">
        <v>45</v>
      </c>
      <c r="C33" s="397"/>
      <c r="D33" s="397"/>
      <c r="E33" s="397"/>
      <c r="F33" s="398">
        <f>'ภาพรวมกระจาย นน. ระดับหลักสูตร'!E32</f>
        <v>6</v>
      </c>
      <c r="G33" s="463">
        <f>'ภาพรวมกระจาย นน.ระดับรายวิชา'!G32</f>
        <v>2.0999999999999996</v>
      </c>
      <c r="H33" s="466">
        <f>G33*100/DE33</f>
        <v>75.005699521240203</v>
      </c>
      <c r="I33" s="397"/>
      <c r="J33" s="397"/>
      <c r="K33" s="397"/>
      <c r="L33" s="397"/>
      <c r="M33" s="397"/>
      <c r="N33" s="397"/>
      <c r="O33" s="397"/>
      <c r="P33" s="397"/>
      <c r="Q33" s="397"/>
      <c r="R33" s="397"/>
      <c r="S33" s="397"/>
      <c r="T33" s="397"/>
      <c r="U33" s="397"/>
      <c r="V33" s="397"/>
      <c r="W33" s="397"/>
      <c r="X33" s="397"/>
      <c r="Y33" s="397"/>
      <c r="Z33" s="397"/>
      <c r="AA33" s="397"/>
      <c r="AB33" s="397"/>
      <c r="AC33" s="397"/>
      <c r="AD33" s="397"/>
      <c r="AE33" s="397"/>
      <c r="AF33" s="397"/>
      <c r="AG33" s="397"/>
      <c r="AH33" s="397"/>
      <c r="AI33" s="397"/>
      <c r="AJ33" s="398">
        <f>'ภาพรวมกระจาย นน. ระดับหลักสูตร'!W32</f>
        <v>7</v>
      </c>
      <c r="AK33" s="463">
        <f>'ภาพรวมกระจาย นน.ระดับรายวิชา'!AH32</f>
        <v>0.49</v>
      </c>
      <c r="AL33" s="466">
        <f>AK33*100/DE33</f>
        <v>17.501329888289384</v>
      </c>
      <c r="AM33" s="398">
        <f>'ภาพรวมกระจาย นน. ระดับหลักสูตร'!Y32</f>
        <v>1</v>
      </c>
      <c r="AN33" s="463">
        <f>'ภาพรวมกระจาย นน.ระดับรายวิชา'!AK32</f>
        <v>6.9787234042553187E-2</v>
      </c>
      <c r="AO33" s="466">
        <f>AN33*100/DE33</f>
        <v>2.4925906223877194</v>
      </c>
      <c r="AP33" s="397"/>
      <c r="AQ33" s="397"/>
      <c r="AR33" s="397"/>
      <c r="AS33" s="397"/>
      <c r="AT33" s="397"/>
      <c r="AU33" s="397"/>
      <c r="AV33" s="397"/>
      <c r="AW33" s="397"/>
      <c r="AX33" s="397"/>
      <c r="AY33" s="397"/>
      <c r="AZ33" s="397"/>
      <c r="BA33" s="397"/>
      <c r="BB33" s="397"/>
      <c r="BC33" s="397"/>
      <c r="BD33" s="397"/>
      <c r="BE33" s="397"/>
      <c r="BF33" s="397"/>
      <c r="BG33" s="397"/>
      <c r="BH33" s="397"/>
      <c r="BI33" s="397"/>
      <c r="BJ33" s="397"/>
      <c r="BK33" s="397"/>
      <c r="BL33" s="397"/>
      <c r="BM33" s="397"/>
      <c r="BN33" s="397"/>
      <c r="BO33" s="397"/>
      <c r="BP33" s="397"/>
      <c r="BQ33" s="397"/>
      <c r="BR33" s="397"/>
      <c r="BS33" s="397"/>
      <c r="BT33" s="397"/>
      <c r="BU33" s="397"/>
      <c r="BV33" s="397"/>
      <c r="BW33" s="398">
        <f>'ภาพรวมกระจาย นน. ระดับหลักสูตร'!AS32</f>
        <v>2</v>
      </c>
      <c r="BX33" s="463">
        <f>'ภาพรวมกระจาย นน.ระดับรายวิชา'!BP32</f>
        <v>0.13999999999999999</v>
      </c>
      <c r="BY33" s="466">
        <f t="shared" si="14"/>
        <v>5.0003799680826804</v>
      </c>
      <c r="BZ33" s="397"/>
      <c r="CA33" s="397"/>
      <c r="CB33" s="397"/>
      <c r="CC33" s="397"/>
      <c r="CD33" s="397"/>
      <c r="CE33" s="397"/>
      <c r="CF33" s="397"/>
      <c r="CG33" s="397"/>
      <c r="CH33" s="397"/>
      <c r="CI33" s="397"/>
      <c r="CJ33" s="397"/>
      <c r="CK33" s="397"/>
      <c r="CL33" s="397"/>
      <c r="CM33" s="397"/>
      <c r="CN33" s="397"/>
      <c r="CO33" s="397"/>
      <c r="CP33" s="397"/>
      <c r="CQ33" s="397"/>
      <c r="CR33" s="397"/>
      <c r="CS33" s="397"/>
      <c r="CT33" s="397"/>
      <c r="CU33" s="397"/>
      <c r="CV33" s="397"/>
      <c r="CW33" s="397"/>
      <c r="CX33" s="397"/>
      <c r="CY33" s="397"/>
      <c r="CZ33" s="397"/>
      <c r="DA33" s="397"/>
      <c r="DB33" s="397"/>
      <c r="DC33" s="397"/>
      <c r="DD33" s="397"/>
      <c r="DE33" s="463">
        <f>G33+AK33+AN33+BX33</f>
        <v>2.7997872340425531</v>
      </c>
      <c r="DF33" s="466">
        <f>H33+AL33+AO33+BY33</f>
        <v>100</v>
      </c>
    </row>
    <row r="34" spans="1:110" x14ac:dyDescent="0.4">
      <c r="A34" s="23">
        <v>3</v>
      </c>
      <c r="B34" s="270" t="s">
        <v>46</v>
      </c>
      <c r="C34" s="397"/>
      <c r="D34" s="397"/>
      <c r="E34" s="397"/>
      <c r="F34" s="398">
        <f>'ภาพรวมกระจาย นน. ระดับหลักสูตร'!E33</f>
        <v>6</v>
      </c>
      <c r="G34" s="463">
        <f>'ภาพรวมกระจาย นน.ระดับรายวิชา'!G33</f>
        <v>2.0999999999999996</v>
      </c>
      <c r="H34" s="466">
        <f>G34*100/DE34</f>
        <v>41.825821237585934</v>
      </c>
      <c r="I34" s="397"/>
      <c r="J34" s="397"/>
      <c r="K34" s="397"/>
      <c r="L34" s="397"/>
      <c r="M34" s="397"/>
      <c r="N34" s="397"/>
      <c r="O34" s="397"/>
      <c r="P34" s="397"/>
      <c r="Q34" s="397"/>
      <c r="R34" s="397"/>
      <c r="S34" s="397"/>
      <c r="T34" s="397"/>
      <c r="U34" s="397"/>
      <c r="V34" s="397"/>
      <c r="W34" s="397"/>
      <c r="X34" s="397"/>
      <c r="Y34" s="397"/>
      <c r="Z34" s="398">
        <f>'ภาพรวมกระจาย นน. ระดับหลักสูตร'!Q33</f>
        <v>6</v>
      </c>
      <c r="AA34" s="463">
        <f>'ภาพรวมกระจาย นน.ระดับรายวิชา'!Y33</f>
        <v>0.42000000000000004</v>
      </c>
      <c r="AB34" s="466">
        <f>AA34*100/DE34</f>
        <v>8.365164247517189</v>
      </c>
      <c r="AC34" s="397"/>
      <c r="AD34" s="397"/>
      <c r="AE34" s="397"/>
      <c r="AF34" s="397"/>
      <c r="AG34" s="397"/>
      <c r="AH34" s="397"/>
      <c r="AI34" s="397"/>
      <c r="AJ34" s="398">
        <f>'ภาพรวมกระจาย นน. ระดับหลักสูตร'!W33</f>
        <v>7</v>
      </c>
      <c r="AK34" s="463">
        <f>'ภาพรวมกระจาย นน.ระดับรายวิชา'!AH33</f>
        <v>0.49</v>
      </c>
      <c r="AL34" s="466">
        <f>AK34*100/DE34</f>
        <v>9.7593582887700538</v>
      </c>
      <c r="AM34" s="397"/>
      <c r="AN34" s="397"/>
      <c r="AO34" s="397"/>
      <c r="AP34" s="397"/>
      <c r="AQ34" s="398">
        <f>'ภาพรวมกระจาย นน. ระดับหลักสูตร'!AA33</f>
        <v>7</v>
      </c>
      <c r="AR34" s="463">
        <f>'ภาพรวมกระจาย นน.ระดับรายวิชา'!AN33</f>
        <v>0.35</v>
      </c>
      <c r="AS34" s="466">
        <f>AR34*100/DE34</f>
        <v>6.9709702062643233</v>
      </c>
      <c r="AT34" s="398">
        <f>'ภาพรวมกระจาย นน. ระดับหลักสูตร'!AC33</f>
        <v>7</v>
      </c>
      <c r="AU34" s="463">
        <f>'ภาพรวมกระจาย นน.ระดับรายวิชา'!AQ33</f>
        <v>0.35000000000000003</v>
      </c>
      <c r="AV34" s="466">
        <f>AU34*100/DE34</f>
        <v>6.9709702062643233</v>
      </c>
      <c r="AW34" s="398">
        <f>'ภาพรวมกระจาย นน. ระดับหลักสูตร'!AE33</f>
        <v>4</v>
      </c>
      <c r="AX34" s="463">
        <f>'ภาพรวมกระจาย นน.ระดับรายวิชา'!AT33</f>
        <v>0.2</v>
      </c>
      <c r="AY34" s="466">
        <f>AX34*100/DE34</f>
        <v>3.9834115464367565</v>
      </c>
      <c r="AZ34" s="398">
        <f>'ภาพรวมกระจาย นน. ระดับหลักสูตร'!AF33</f>
        <v>5</v>
      </c>
      <c r="BA34" s="463">
        <f>'ภาพรวมกระจาย นน.ระดับรายวิชา'!AV33</f>
        <v>0.25</v>
      </c>
      <c r="BB34" s="466">
        <f>BA34*100/DE34</f>
        <v>4.9792644330459455</v>
      </c>
      <c r="BC34" s="397"/>
      <c r="BD34" s="397"/>
      <c r="BE34" s="397"/>
      <c r="BF34" s="397"/>
      <c r="BG34" s="397"/>
      <c r="BH34" s="397"/>
      <c r="BI34" s="397"/>
      <c r="BJ34" s="397"/>
      <c r="BK34" s="397"/>
      <c r="BL34" s="397"/>
      <c r="BM34" s="398">
        <f>'ภาพรวมกระจาย นน. ระดับหลักสูตร'!AM33</f>
        <v>3</v>
      </c>
      <c r="BN34" s="463">
        <f>'ภาพรวมกระจาย นน.ระดับรายวิชา'!BG33</f>
        <v>0.12000000000000001</v>
      </c>
      <c r="BO34" s="466">
        <f>BN34*100/DE34</f>
        <v>2.3900469278620542</v>
      </c>
      <c r="BP34" s="397"/>
      <c r="BQ34" s="397"/>
      <c r="BR34" s="397"/>
      <c r="BS34" s="397"/>
      <c r="BT34" s="397"/>
      <c r="BU34" s="397"/>
      <c r="BV34" s="397"/>
      <c r="BW34" s="397"/>
      <c r="BX34" s="397"/>
      <c r="BY34" s="397"/>
      <c r="BZ34" s="398">
        <f>'ภาพรวมกระจาย นน. ระดับหลักสูตร'!AU33</f>
        <v>8</v>
      </c>
      <c r="CA34" s="463">
        <f>'ภาพรวมกระจาย นน.ระดับรายวิชา'!BS33</f>
        <v>0.56000000000000005</v>
      </c>
      <c r="CB34" s="466">
        <f>CA34*100/DE34</f>
        <v>11.153552330022919</v>
      </c>
      <c r="CC34" s="397"/>
      <c r="CD34" s="397"/>
      <c r="CE34" s="397"/>
      <c r="CF34" s="397"/>
      <c r="CG34" s="397"/>
      <c r="CH34" s="397"/>
      <c r="CI34" s="397"/>
      <c r="CJ34" s="397"/>
      <c r="CK34" s="397"/>
      <c r="CL34" s="397"/>
      <c r="CM34" s="397"/>
      <c r="CN34" s="397"/>
      <c r="CO34" s="397"/>
      <c r="CP34" s="397"/>
      <c r="CQ34" s="397"/>
      <c r="CR34" s="397"/>
      <c r="CS34" s="398">
        <f>'ภาพรวมกระจาย นน. ระดับหลักสูตร'!BE33</f>
        <v>6</v>
      </c>
      <c r="CT34" s="463">
        <f>'ภาพรวมกระจาย นน.ระดับรายวิชา'!CI33</f>
        <v>0.18082191780821918</v>
      </c>
      <c r="CU34" s="466">
        <f>CT34*100/DE34</f>
        <v>3.6014405762304924</v>
      </c>
      <c r="CV34" s="397"/>
      <c r="CW34" s="397"/>
      <c r="CX34" s="397"/>
      <c r="CY34" s="397"/>
      <c r="CZ34" s="397"/>
      <c r="DA34" s="397"/>
      <c r="DB34" s="397"/>
      <c r="DC34" s="397"/>
      <c r="DD34" s="397"/>
      <c r="DE34" s="463">
        <f>G34+AA34+AK34+AR34+AU34+AX34+BA34+BN34+CA34+CT34</f>
        <v>5.0208219178082194</v>
      </c>
      <c r="DF34" s="466">
        <f>H34+AB34+AL34+AS34+AV34+AY34+BB34+BO34+CB34+CU34</f>
        <v>99.999999999999986</v>
      </c>
    </row>
    <row r="35" spans="1:110" ht="26.25" customHeight="1" x14ac:dyDescent="0.4">
      <c r="A35" s="23">
        <v>4</v>
      </c>
      <c r="B35" s="270" t="s">
        <v>47</v>
      </c>
      <c r="C35" s="398">
        <f>'ภาพรวมกระจาย นน. ระดับหลักสูตร'!C34</f>
        <v>2</v>
      </c>
      <c r="D35" s="463">
        <f>'ภาพรวมกระจาย นน.ระดับรายวิชา'!D34</f>
        <v>0.69974937343358401</v>
      </c>
      <c r="E35" s="466">
        <f>D35*100/DE35</f>
        <v>76.910092603446259</v>
      </c>
      <c r="F35" s="397"/>
      <c r="G35" s="397"/>
      <c r="H35" s="397"/>
      <c r="I35" s="397"/>
      <c r="J35" s="397"/>
      <c r="K35" s="397"/>
      <c r="L35" s="397"/>
      <c r="M35" s="397"/>
      <c r="N35" s="397"/>
      <c r="O35" s="397"/>
      <c r="P35" s="397"/>
      <c r="Q35" s="397"/>
      <c r="R35" s="397"/>
      <c r="S35" s="397"/>
      <c r="T35" s="397"/>
      <c r="U35" s="397"/>
      <c r="V35" s="397"/>
      <c r="W35" s="397"/>
      <c r="X35" s="397"/>
      <c r="Y35" s="397"/>
      <c r="Z35" s="397"/>
      <c r="AA35" s="397"/>
      <c r="AB35" s="397"/>
      <c r="AC35" s="397"/>
      <c r="AD35" s="397"/>
      <c r="AE35" s="397"/>
      <c r="AF35" s="397"/>
      <c r="AG35" s="398">
        <f>'ภาพรวมกระจาย นน. ระดับหลักสูตร'!U34</f>
        <v>1.75</v>
      </c>
      <c r="AH35" s="463">
        <f>'ภาพรวมกระจาย นน.ระดับรายวิชา'!AE34</f>
        <v>0.12263157894736844</v>
      </c>
      <c r="AI35" s="466">
        <f t="shared" ref="AI35:AI37" si="15">AH35*100/DE35</f>
        <v>13.478548821943503</v>
      </c>
      <c r="AJ35" s="397"/>
      <c r="AK35" s="397"/>
      <c r="AL35" s="397"/>
      <c r="AM35" s="398">
        <f>'ภาพรวมกระจาย นน. ระดับหลักสูตร'!Y34</f>
        <v>0.25</v>
      </c>
      <c r="AN35" s="463">
        <f>'ภาพรวมกระจาย นน.ระดับรายวิชา'!AK34</f>
        <v>1.7446808510638297E-2</v>
      </c>
      <c r="AO35" s="466">
        <f>AN35*100/DE35</f>
        <v>1.9175946547884186</v>
      </c>
      <c r="AP35" s="397"/>
      <c r="AQ35" s="397"/>
      <c r="AR35" s="397"/>
      <c r="AS35" s="397"/>
      <c r="AT35" s="397"/>
      <c r="AU35" s="397"/>
      <c r="AV35" s="397"/>
      <c r="AW35" s="397"/>
      <c r="AX35" s="397"/>
      <c r="AY35" s="397"/>
      <c r="AZ35" s="397"/>
      <c r="BA35" s="397"/>
      <c r="BB35" s="397"/>
      <c r="BC35" s="397"/>
      <c r="BD35" s="397"/>
      <c r="BE35" s="397"/>
      <c r="BF35" s="397"/>
      <c r="BG35" s="397"/>
      <c r="BH35" s="397"/>
      <c r="BI35" s="397"/>
      <c r="BJ35" s="397"/>
      <c r="BK35" s="397"/>
      <c r="BL35" s="397"/>
      <c r="BM35" s="397"/>
      <c r="BN35" s="397"/>
      <c r="BO35" s="397"/>
      <c r="BP35" s="397"/>
      <c r="BQ35" s="397"/>
      <c r="BR35" s="397"/>
      <c r="BS35" s="397"/>
      <c r="BT35" s="397"/>
      <c r="BU35" s="397"/>
      <c r="BV35" s="397"/>
      <c r="BW35" s="398">
        <f>'ภาพรวมกระจาย นน. ระดับหลักสูตร'!AS34</f>
        <v>1</v>
      </c>
      <c r="BX35" s="463">
        <f>'ภาพรวมกระจาย นน.ระดับรายวิชา'!BP34</f>
        <v>6.9999999999999993E-2</v>
      </c>
      <c r="BY35" s="466">
        <f t="shared" si="14"/>
        <v>7.6937639198218255</v>
      </c>
      <c r="BZ35" s="397"/>
      <c r="CA35" s="397"/>
      <c r="CB35" s="397"/>
      <c r="CC35" s="397"/>
      <c r="CD35" s="397"/>
      <c r="CE35" s="397"/>
      <c r="CF35" s="397"/>
      <c r="CG35" s="397"/>
      <c r="CH35" s="397"/>
      <c r="CI35" s="397"/>
      <c r="CJ35" s="397"/>
      <c r="CK35" s="397"/>
      <c r="CL35" s="397"/>
      <c r="CM35" s="397"/>
      <c r="CN35" s="397"/>
      <c r="CO35" s="397"/>
      <c r="CP35" s="397"/>
      <c r="CQ35" s="397"/>
      <c r="CR35" s="397"/>
      <c r="CS35" s="397"/>
      <c r="CT35" s="397"/>
      <c r="CU35" s="397"/>
      <c r="CV35" s="397"/>
      <c r="CW35" s="397"/>
      <c r="CX35" s="397"/>
      <c r="CY35" s="397"/>
      <c r="CZ35" s="397"/>
      <c r="DA35" s="397"/>
      <c r="DB35" s="397"/>
      <c r="DC35" s="397"/>
      <c r="DD35" s="397"/>
      <c r="DE35" s="463">
        <f>D35+AH35+AN35+BX35</f>
        <v>0.90982776089159068</v>
      </c>
      <c r="DF35" s="466">
        <f>E35+AI35+AO35+BY35</f>
        <v>100</v>
      </c>
    </row>
    <row r="36" spans="1:110" ht="26.25" customHeight="1" x14ac:dyDescent="0.4">
      <c r="A36" s="23">
        <v>5</v>
      </c>
      <c r="B36" s="270" t="s">
        <v>48</v>
      </c>
      <c r="C36" s="397"/>
      <c r="D36" s="397"/>
      <c r="E36" s="397"/>
      <c r="F36" s="398">
        <f>'ภาพรวมกระจาย นน. ระดับหลักสูตร'!E35</f>
        <v>6</v>
      </c>
      <c r="G36" s="463">
        <f>'ภาพรวมกระจาย นน.ระดับรายวิชา'!G35</f>
        <v>2.0999999999999996</v>
      </c>
      <c r="H36" s="466">
        <f>G36*100/DE36</f>
        <v>83.99494767232045</v>
      </c>
      <c r="I36" s="397"/>
      <c r="J36" s="397"/>
      <c r="K36" s="397"/>
      <c r="L36" s="397"/>
      <c r="M36" s="397"/>
      <c r="N36" s="397"/>
      <c r="O36" s="397"/>
      <c r="P36" s="397"/>
      <c r="Q36" s="397"/>
      <c r="R36" s="397"/>
      <c r="S36" s="397"/>
      <c r="T36" s="397"/>
      <c r="U36" s="397"/>
      <c r="V36" s="397"/>
      <c r="W36" s="397"/>
      <c r="X36" s="397"/>
      <c r="Y36" s="397"/>
      <c r="Z36" s="397"/>
      <c r="AA36" s="397"/>
      <c r="AB36" s="397"/>
      <c r="AC36" s="397"/>
      <c r="AD36" s="397"/>
      <c r="AE36" s="397"/>
      <c r="AF36" s="397"/>
      <c r="AG36" s="398">
        <f>'ภาพรวมกระจาย นน. ระดับหลักสูตร'!U35</f>
        <v>2</v>
      </c>
      <c r="AH36" s="463">
        <f>'ภาพรวมกระจาย นน.ระดับรายวิชา'!AE35</f>
        <v>0.14015037593984964</v>
      </c>
      <c r="AI36" s="466">
        <f t="shared" si="15"/>
        <v>5.6056778539636722</v>
      </c>
      <c r="AJ36" s="397"/>
      <c r="AK36" s="397"/>
      <c r="AL36" s="397"/>
      <c r="AM36" s="397"/>
      <c r="AN36" s="397"/>
      <c r="AO36" s="397"/>
      <c r="AP36" s="397"/>
      <c r="AQ36" s="397"/>
      <c r="AR36" s="397"/>
      <c r="AS36" s="397"/>
      <c r="AT36" s="397"/>
      <c r="AU36" s="397"/>
      <c r="AV36" s="397"/>
      <c r="AW36" s="397"/>
      <c r="AX36" s="397"/>
      <c r="AY36" s="397"/>
      <c r="AZ36" s="397"/>
      <c r="BA36" s="397"/>
      <c r="BB36" s="397"/>
      <c r="BC36" s="397"/>
      <c r="BD36" s="397"/>
      <c r="BE36" s="397"/>
      <c r="BF36" s="397"/>
      <c r="BG36" s="397"/>
      <c r="BH36" s="397"/>
      <c r="BI36" s="397"/>
      <c r="BJ36" s="397"/>
      <c r="BK36" s="397"/>
      <c r="BL36" s="397"/>
      <c r="BM36" s="398">
        <f>'ภาพรวมกระจาย นน. ระดับหลักสูตร'!AM35</f>
        <v>2</v>
      </c>
      <c r="BN36" s="397">
        <f>'ภาพรวมกระจาย นน.ระดับรายวิชา'!BG35</f>
        <v>0.08</v>
      </c>
      <c r="BO36" s="466">
        <f>BN36*100/DE36</f>
        <v>3.1998075303741129</v>
      </c>
      <c r="BP36" s="397"/>
      <c r="BQ36" s="397"/>
      <c r="BR36" s="397"/>
      <c r="BS36" s="398">
        <f>'ภาพรวมกระจาย นน. ระดับหลักสูตร'!AQ35</f>
        <v>1</v>
      </c>
      <c r="BT36" s="397">
        <f>'ภาพรวมกระจาย นน.ระดับรายวิชา'!BM35</f>
        <v>0.04</v>
      </c>
      <c r="BU36" s="466">
        <f>BT36*100/DE36</f>
        <v>1.5999037651870565</v>
      </c>
      <c r="BV36" s="397"/>
      <c r="BW36" s="398">
        <f>'ภาพรวมกระจาย นน. ระดับหลักสูตร'!AS35</f>
        <v>2</v>
      </c>
      <c r="BX36" s="463">
        <f>'ภาพรวมกระจาย นน.ระดับรายวิชา'!BP35</f>
        <v>0.13999999999999999</v>
      </c>
      <c r="BY36" s="466">
        <f t="shared" si="14"/>
        <v>5.5996631781546968</v>
      </c>
      <c r="BZ36" s="397"/>
      <c r="CA36" s="397"/>
      <c r="CB36" s="397"/>
      <c r="CC36" s="397"/>
      <c r="CD36" s="397"/>
      <c r="CE36" s="397"/>
      <c r="CF36" s="397"/>
      <c r="CG36" s="397"/>
      <c r="CH36" s="397"/>
      <c r="CI36" s="397"/>
      <c r="CJ36" s="397"/>
      <c r="CK36" s="397"/>
      <c r="CL36" s="397"/>
      <c r="CM36" s="397"/>
      <c r="CN36" s="397"/>
      <c r="CO36" s="397"/>
      <c r="CP36" s="397"/>
      <c r="CQ36" s="397"/>
      <c r="CR36" s="397"/>
      <c r="CS36" s="397"/>
      <c r="CT36" s="397"/>
      <c r="CU36" s="397"/>
      <c r="CV36" s="397"/>
      <c r="CW36" s="397"/>
      <c r="CX36" s="397"/>
      <c r="CY36" s="397"/>
      <c r="CZ36" s="397"/>
      <c r="DA36" s="397"/>
      <c r="DB36" s="397"/>
      <c r="DC36" s="397"/>
      <c r="DD36" s="397"/>
      <c r="DE36" s="463">
        <f>G36+AH36+BN36+BT36+BX36</f>
        <v>2.5001503759398496</v>
      </c>
      <c r="DF36" s="466">
        <f>H36+AI36+BO36+BU36+BY36</f>
        <v>99.999999999999986</v>
      </c>
    </row>
    <row r="37" spans="1:110" ht="26.25" customHeight="1" x14ac:dyDescent="0.4">
      <c r="A37" s="23">
        <v>6</v>
      </c>
      <c r="B37" s="270" t="s">
        <v>49</v>
      </c>
      <c r="C37" s="397"/>
      <c r="D37" s="397"/>
      <c r="E37" s="397"/>
      <c r="F37" s="397"/>
      <c r="G37" s="397"/>
      <c r="H37" s="397"/>
      <c r="I37" s="397"/>
      <c r="J37" s="397"/>
      <c r="K37" s="397"/>
      <c r="L37" s="397"/>
      <c r="M37" s="398">
        <f>'ภาพรวมกระจาย นน. ระดับหลักสูตร'!I36</f>
        <v>8</v>
      </c>
      <c r="N37" s="463">
        <f>'ภาพรวมกระจาย นน.ระดับรายวิชา'!M36</f>
        <v>2</v>
      </c>
      <c r="O37" s="466">
        <f>N37*100/DE37</f>
        <v>61.353225648203619</v>
      </c>
      <c r="P37" s="397"/>
      <c r="Q37" s="397"/>
      <c r="R37" s="397"/>
      <c r="S37" s="397"/>
      <c r="T37" s="397"/>
      <c r="U37" s="397"/>
      <c r="V37" s="397"/>
      <c r="W37" s="398">
        <f>'ภาพรวมกระจาย นน. ระดับหลักสูตร'!O36</f>
        <v>3</v>
      </c>
      <c r="X37" s="463">
        <f>'ภาพรวมกระจาย นน.ระดับรายวิชา'!V36</f>
        <v>0.21037974683544305</v>
      </c>
      <c r="Y37" s="466">
        <f>X37*100/DE37</f>
        <v>6.4537380397034445</v>
      </c>
      <c r="Z37" s="397"/>
      <c r="AA37" s="397"/>
      <c r="AB37" s="397"/>
      <c r="AC37" s="397"/>
      <c r="AD37" s="397"/>
      <c r="AE37" s="397"/>
      <c r="AF37" s="397"/>
      <c r="AG37" s="398">
        <f>'ภาพรวมกระจาย นน. ระดับหลักสูตร'!U36</f>
        <v>2</v>
      </c>
      <c r="AH37" s="463">
        <f>'ภาพรวมกระจาย นน.ระดับรายวิชา'!AE36</f>
        <v>0.14015037593984964</v>
      </c>
      <c r="AI37" s="466">
        <f t="shared" si="15"/>
        <v>4.2993388198590807</v>
      </c>
      <c r="AJ37" s="397"/>
      <c r="AK37" s="397"/>
      <c r="AL37" s="397"/>
      <c r="AM37" s="398">
        <f>'ภาพรวมกระจาย นน. ระดับหลักสูตร'!Y36</f>
        <v>1</v>
      </c>
      <c r="AN37" s="463">
        <f>'ภาพรวมกระจาย นน.ระดับรายวิชา'!AK36</f>
        <v>6.9787234042553187E-2</v>
      </c>
      <c r="AO37" s="466">
        <f t="shared" ref="AO37:AO39" si="16">AN37*100/DE37</f>
        <v>2.1408359587883812</v>
      </c>
      <c r="AP37" s="397"/>
      <c r="AQ37" s="398">
        <f>'ภาพรวมกระจาย นน. ระดับหลักสูตร'!AA36</f>
        <v>7</v>
      </c>
      <c r="AR37" s="463">
        <f>'ภาพรวมกระจาย นน.ระดับรายวิชา'!AN36</f>
        <v>0.35</v>
      </c>
      <c r="AS37" s="466">
        <f>AR37*100/DE37</f>
        <v>10.736814488435632</v>
      </c>
      <c r="AT37" s="397"/>
      <c r="AU37" s="397"/>
      <c r="AV37" s="397"/>
      <c r="AW37" s="397"/>
      <c r="AX37" s="397"/>
      <c r="AY37" s="397"/>
      <c r="AZ37" s="397"/>
      <c r="BA37" s="397"/>
      <c r="BB37" s="397"/>
      <c r="BC37" s="398">
        <f>'ภาพรวมกระจาย นน. ระดับหลักสูตร'!AG36</f>
        <v>3</v>
      </c>
      <c r="BD37" s="463">
        <f>'ภาพรวมกระจาย นน.ระดับรายวิชา'!AX36</f>
        <v>0.12</v>
      </c>
      <c r="BE37" s="466">
        <f t="shared" ref="BE37:BE42" si="17">BD37*100/DE37</f>
        <v>3.681193538892217</v>
      </c>
      <c r="BF37" s="397"/>
      <c r="BG37" s="397"/>
      <c r="BH37" s="397"/>
      <c r="BI37" s="398">
        <f>'ภาพรวมกระจาย นน. ระดับหลักสูตร'!AK36</f>
        <v>2</v>
      </c>
      <c r="BJ37" s="463">
        <f>'ภาพรวมกระจาย นน.ระดับรายวิชา'!BD36</f>
        <v>0.08</v>
      </c>
      <c r="BK37" s="466">
        <f t="shared" ref="BK37:BK38" si="18">BJ37*100/DE37</f>
        <v>2.4541290259281445</v>
      </c>
      <c r="BL37" s="397"/>
      <c r="BM37" s="397"/>
      <c r="BN37" s="397"/>
      <c r="BO37" s="397"/>
      <c r="BP37" s="397"/>
      <c r="BQ37" s="397"/>
      <c r="BR37" s="397"/>
      <c r="BS37" s="397"/>
      <c r="BT37" s="397"/>
      <c r="BU37" s="397"/>
      <c r="BV37" s="397"/>
      <c r="BW37" s="398">
        <f>'ภาพรวมกระจาย นน. ระดับหลักสูตร'!AS36</f>
        <v>2</v>
      </c>
      <c r="BX37" s="463">
        <f>'ภาพรวมกระจาย นน.ระดับรายวิชา'!BP36</f>
        <v>0.13999999999999999</v>
      </c>
      <c r="BY37" s="466">
        <f t="shared" si="14"/>
        <v>4.2947257953742524</v>
      </c>
      <c r="BZ37" s="397"/>
      <c r="CA37" s="397"/>
      <c r="CB37" s="397"/>
      <c r="CC37" s="397"/>
      <c r="CD37" s="397"/>
      <c r="CE37" s="397"/>
      <c r="CF37" s="397"/>
      <c r="CG37" s="397"/>
      <c r="CH37" s="397"/>
      <c r="CI37" s="398">
        <f>'ภาพรวมกระจาย นน. ระดับหลักสูตร'!AY36</f>
        <v>5</v>
      </c>
      <c r="CJ37" s="463">
        <f>'ภาพรวมกระจาย นน.ระดับรายวิชา'!BZ36</f>
        <v>0.14949494949494951</v>
      </c>
      <c r="CK37" s="466">
        <f>CJ37*100/DE37</f>
        <v>4.5859986848152205</v>
      </c>
      <c r="CL37" s="397"/>
      <c r="CM37" s="397"/>
      <c r="CN37" s="397"/>
      <c r="CO37" s="397"/>
      <c r="CP37" s="397"/>
      <c r="CQ37" s="397"/>
      <c r="CR37" s="397"/>
      <c r="CS37" s="397"/>
      <c r="CT37" s="397"/>
      <c r="CU37" s="397"/>
      <c r="CV37" s="397"/>
      <c r="CW37" s="397"/>
      <c r="CX37" s="397"/>
      <c r="CY37" s="397"/>
      <c r="CZ37" s="397"/>
      <c r="DA37" s="397"/>
      <c r="DB37" s="397"/>
      <c r="DC37" s="397"/>
      <c r="DD37" s="397"/>
      <c r="DE37" s="463">
        <f>N37+X37+AH37+AN37+AR37+BD37+BJ37+BX37+CJ37</f>
        <v>3.2598123063127957</v>
      </c>
      <c r="DF37" s="466">
        <f>O37+Y37+AI37+AO37+AS37+BE37+BK37+BY37+CK37</f>
        <v>99.999999999999986</v>
      </c>
    </row>
    <row r="38" spans="1:110" ht="26.25" customHeight="1" x14ac:dyDescent="0.4">
      <c r="A38" s="23">
        <v>7</v>
      </c>
      <c r="B38" s="270" t="s">
        <v>50</v>
      </c>
      <c r="C38" s="397"/>
      <c r="D38" s="397"/>
      <c r="E38" s="397"/>
      <c r="F38" s="397"/>
      <c r="G38" s="397"/>
      <c r="H38" s="397"/>
      <c r="I38" s="397"/>
      <c r="J38" s="397"/>
      <c r="K38" s="397"/>
      <c r="L38" s="397"/>
      <c r="M38" s="397"/>
      <c r="N38" s="397"/>
      <c r="O38" s="397"/>
      <c r="P38" s="398">
        <f>'ภาพรวมกระจาย นน. ระดับหลักสูตร'!K37</f>
        <v>7.5</v>
      </c>
      <c r="Q38" s="463">
        <f>'ภาพรวมกระจาย นน.ระดับรายวิชา'!P37</f>
        <v>1.875</v>
      </c>
      <c r="R38" s="466">
        <f>Q38*100/DE38</f>
        <v>52.014165559982288</v>
      </c>
      <c r="S38" s="397"/>
      <c r="T38" s="397"/>
      <c r="U38" s="397"/>
      <c r="V38" s="397"/>
      <c r="W38" s="397"/>
      <c r="X38" s="397"/>
      <c r="Y38" s="397"/>
      <c r="Z38" s="398">
        <f>'ภาพรวมกระจาย นน. ระดับหลักสูตร'!Q37</f>
        <v>6</v>
      </c>
      <c r="AA38" s="463">
        <f>'ภาพรวมกระจาย นน.ระดับรายวิชา'!Y37</f>
        <v>0.42000000000000004</v>
      </c>
      <c r="AB38" s="466">
        <f>AA38*100/DE38</f>
        <v>11.651173085436033</v>
      </c>
      <c r="AC38" s="397"/>
      <c r="AD38" s="397"/>
      <c r="AE38" s="397"/>
      <c r="AF38" s="397"/>
      <c r="AG38" s="397"/>
      <c r="AH38" s="397"/>
      <c r="AI38" s="397"/>
      <c r="AJ38" s="398">
        <f>'ภาพรวมกระจาย นน. ระดับหลักสูตร'!W37</f>
        <v>7</v>
      </c>
      <c r="AK38" s="463">
        <f>'ภาพรวมกระจาย นน.ระดับรายวิชา'!AH37</f>
        <v>0.49</v>
      </c>
      <c r="AL38" s="466">
        <f t="shared" ref="AL38:AL40" si="19">AK38*100/DE38</f>
        <v>13.593035266342037</v>
      </c>
      <c r="AM38" s="398">
        <f>'ภาพรวมกระจาย นน. ระดับหลักสูตร'!Y37</f>
        <v>1</v>
      </c>
      <c r="AN38" s="463">
        <f>'ภาพรวมกระจาย นน.ระดับรายวิชา'!AK37</f>
        <v>6.9787234042553187E-2</v>
      </c>
      <c r="AO38" s="466">
        <f t="shared" si="16"/>
        <v>1.9359598642467164</v>
      </c>
      <c r="AP38" s="397"/>
      <c r="AQ38" s="397"/>
      <c r="AR38" s="397"/>
      <c r="AS38" s="397"/>
      <c r="AT38" s="398">
        <f>'ภาพรวมกระจาย นน. ระดับหลักสูตร'!AC37</f>
        <v>9</v>
      </c>
      <c r="AU38" s="463">
        <f>'ภาพรวมกระจาย นน.ระดับรายวิชา'!AQ37</f>
        <v>0.45</v>
      </c>
      <c r="AV38" s="466">
        <f t="shared" ref="AV38:AV42" si="20">AU38*100/DE38</f>
        <v>12.483399734395748</v>
      </c>
      <c r="AW38" s="397"/>
      <c r="AX38" s="397"/>
      <c r="AY38" s="397"/>
      <c r="AZ38" s="397"/>
      <c r="BA38" s="397"/>
      <c r="BB38" s="397"/>
      <c r="BC38" s="398">
        <f>'ภาพรวมกระจาย นน. ระดับหลักสูตร'!AG37</f>
        <v>3</v>
      </c>
      <c r="BD38" s="463">
        <f>'ภาพรวมกระจาย นน.ระดับรายวิชา'!AX37</f>
        <v>0.12</v>
      </c>
      <c r="BE38" s="466">
        <f t="shared" si="17"/>
        <v>3.3289065958388662</v>
      </c>
      <c r="BF38" s="397"/>
      <c r="BG38" s="397"/>
      <c r="BH38" s="397"/>
      <c r="BI38" s="398">
        <f>'ภาพรวมกระจาย นน. ระดับหลักสูตร'!AK37</f>
        <v>1</v>
      </c>
      <c r="BJ38" s="463">
        <f>'ภาพรวมกระจาย นน.ระดับรายวิชา'!BD37</f>
        <v>0.04</v>
      </c>
      <c r="BK38" s="466">
        <f t="shared" si="18"/>
        <v>1.1096355319462887</v>
      </c>
      <c r="BL38" s="397"/>
      <c r="BM38" s="397"/>
      <c r="BN38" s="397"/>
      <c r="BO38" s="397"/>
      <c r="BP38" s="397"/>
      <c r="BQ38" s="397"/>
      <c r="BR38" s="397"/>
      <c r="BS38" s="397"/>
      <c r="BT38" s="397"/>
      <c r="BU38" s="397"/>
      <c r="BV38" s="397"/>
      <c r="BW38" s="398">
        <f>'ภาพรวมกระจาย นน. ระดับหลักสูตร'!AS37</f>
        <v>2</v>
      </c>
      <c r="BX38" s="463">
        <f>'ภาพรวมกระจาย นน.ระดับรายวิชา'!BP37</f>
        <v>0.13999999999999999</v>
      </c>
      <c r="BY38" s="466">
        <f t="shared" si="14"/>
        <v>3.8837243618120101</v>
      </c>
      <c r="BZ38" s="397"/>
      <c r="CA38" s="397"/>
      <c r="CB38" s="397"/>
      <c r="CC38" s="397"/>
      <c r="CD38" s="397"/>
      <c r="CE38" s="397"/>
      <c r="CF38" s="397"/>
      <c r="CG38" s="397"/>
      <c r="CH38" s="397"/>
      <c r="CI38" s="397"/>
      <c r="CJ38" s="397"/>
      <c r="CK38" s="397"/>
      <c r="CL38" s="397"/>
      <c r="CM38" s="397"/>
      <c r="CN38" s="397"/>
      <c r="CO38" s="397"/>
      <c r="CP38" s="397"/>
      <c r="CQ38" s="397"/>
      <c r="CR38" s="397"/>
      <c r="CS38" s="397"/>
      <c r="CT38" s="397"/>
      <c r="CU38" s="397"/>
      <c r="CV38" s="397"/>
      <c r="CW38" s="397"/>
      <c r="CX38" s="397"/>
      <c r="CY38" s="397"/>
      <c r="CZ38" s="397"/>
      <c r="DA38" s="397"/>
      <c r="DB38" s="397"/>
      <c r="DC38" s="397"/>
      <c r="DD38" s="397"/>
      <c r="DE38" s="463">
        <f>Q38+AA38+AK38+AN38+AU38+BD38+BJ38+BX38</f>
        <v>3.6047872340425537</v>
      </c>
      <c r="DF38" s="466">
        <f>R38+AB38+AL38+AO38+AV38+BE38+BK38+BY38</f>
        <v>99.999999999999986</v>
      </c>
    </row>
    <row r="39" spans="1:110" ht="26.25" customHeight="1" x14ac:dyDescent="0.4">
      <c r="A39" s="23">
        <v>8</v>
      </c>
      <c r="B39" s="270" t="s">
        <v>51</v>
      </c>
      <c r="C39" s="397"/>
      <c r="D39" s="397"/>
      <c r="E39" s="397"/>
      <c r="F39" s="397"/>
      <c r="G39" s="397"/>
      <c r="H39" s="397"/>
      <c r="I39" s="397"/>
      <c r="J39" s="397"/>
      <c r="K39" s="397"/>
      <c r="L39" s="397"/>
      <c r="M39" s="397"/>
      <c r="N39" s="397"/>
      <c r="O39" s="397"/>
      <c r="P39" s="398">
        <f>'ภาพรวมกระจาย นน. ระดับหลักสูตร'!K38</f>
        <v>7.5</v>
      </c>
      <c r="Q39" s="463">
        <f>'ภาพรวมกระจาย นน.ระดับรายวิชา'!P38</f>
        <v>1.875</v>
      </c>
      <c r="R39" s="466">
        <f>Q39*100/DE39</f>
        <v>47.410894418291853</v>
      </c>
      <c r="S39" s="397"/>
      <c r="T39" s="397"/>
      <c r="U39" s="397"/>
      <c r="V39" s="397"/>
      <c r="W39" s="397"/>
      <c r="X39" s="397"/>
      <c r="Y39" s="397"/>
      <c r="Z39" s="398">
        <f>'ภาพรวมกระจาย นน. ระดับหลักสูตร'!Q38</f>
        <v>6</v>
      </c>
      <c r="AA39" s="463">
        <f>'ภาพรวมกระจาย นน.ระดับรายวิชา'!Y38</f>
        <v>0.42000000000000004</v>
      </c>
      <c r="AB39" s="466">
        <f>AA39*100/DE39</f>
        <v>10.620040349697378</v>
      </c>
      <c r="AC39" s="397"/>
      <c r="AD39" s="397"/>
      <c r="AE39" s="397"/>
      <c r="AF39" s="397"/>
      <c r="AG39" s="397"/>
      <c r="AH39" s="397"/>
      <c r="AI39" s="397"/>
      <c r="AJ39" s="398">
        <f>'ภาพรวมกระจาย นน. ระดับหลักสูตร'!W38</f>
        <v>7</v>
      </c>
      <c r="AK39" s="463">
        <f>'ภาพรวมกระจาย นน.ระดับรายวิชา'!AH38</f>
        <v>0.49</v>
      </c>
      <c r="AL39" s="466">
        <f t="shared" si="19"/>
        <v>12.390047074646938</v>
      </c>
      <c r="AM39" s="398">
        <f>'ภาพรวมกระจาย นน. ระดับหลักสูตร'!Y38</f>
        <v>1</v>
      </c>
      <c r="AN39" s="463">
        <f>'ภาพรวมกระจาย นน.ระดับรายวิชา'!AK38</f>
        <v>6.9787234042553187E-2</v>
      </c>
      <c r="AO39" s="466">
        <f t="shared" si="16"/>
        <v>1.7646267652992598</v>
      </c>
      <c r="AP39" s="397"/>
      <c r="AQ39" s="397"/>
      <c r="AR39" s="397"/>
      <c r="AS39" s="397"/>
      <c r="AT39" s="398">
        <f>'ภาพรวมกระจาย นน. ระดับหลักสูตร'!AC38</f>
        <v>7</v>
      </c>
      <c r="AU39" s="463">
        <f>'ภาพรวมกระจาย นน.ระดับรายวิชา'!AQ38</f>
        <v>0.35000000000000003</v>
      </c>
      <c r="AV39" s="466">
        <f t="shared" si="20"/>
        <v>8.8500336247478124</v>
      </c>
      <c r="AW39" s="397"/>
      <c r="AX39" s="397"/>
      <c r="AY39" s="397"/>
      <c r="AZ39" s="398">
        <f>'ภาพรวมกระจาย นน. ระดับหลักสูตร'!AF38</f>
        <v>2</v>
      </c>
      <c r="BA39" s="463">
        <f>'ภาพรวมกระจาย นน.ระดับรายวิชา'!AV38</f>
        <v>9.9999999999999992E-2</v>
      </c>
      <c r="BB39" s="466">
        <f>BA39*100/DE39</f>
        <v>2.5285810356422322</v>
      </c>
      <c r="BC39" s="398">
        <f>'ภาพรวมกระจาย นน. ระดับหลักสูตร'!AG38</f>
        <v>4</v>
      </c>
      <c r="BD39" s="463">
        <f>'ภาพรวมกระจาย นน.ระดับรายวิชา'!AX38</f>
        <v>0.16</v>
      </c>
      <c r="BE39" s="466">
        <f t="shared" si="17"/>
        <v>4.0457296570275716</v>
      </c>
      <c r="BF39" s="397"/>
      <c r="BG39" s="397"/>
      <c r="BH39" s="397"/>
      <c r="BI39" s="397"/>
      <c r="BJ39" s="397"/>
      <c r="BK39" s="397"/>
      <c r="BL39" s="397"/>
      <c r="BM39" s="397"/>
      <c r="BN39" s="397"/>
      <c r="BO39" s="397"/>
      <c r="BP39" s="397"/>
      <c r="BQ39" s="397"/>
      <c r="BR39" s="397"/>
      <c r="BS39" s="397"/>
      <c r="BT39" s="397"/>
      <c r="BU39" s="397"/>
      <c r="BV39" s="397"/>
      <c r="BW39" s="397"/>
      <c r="BX39" s="397"/>
      <c r="BY39" s="397"/>
      <c r="BZ39" s="398">
        <f>'ภาพรวมกระจาย นน. ระดับหลักสูตร'!AU38</f>
        <v>7</v>
      </c>
      <c r="CA39" s="463">
        <f>'ภาพรวมกระจาย นน.ระดับรายวิชา'!BS38</f>
        <v>0.49</v>
      </c>
      <c r="CB39" s="466">
        <f t="shared" ref="CB39:CB40" si="21">CA39*100/DE39</f>
        <v>12.390047074646938</v>
      </c>
      <c r="CC39" s="397"/>
      <c r="CD39" s="397"/>
      <c r="CE39" s="397"/>
      <c r="CF39" s="397"/>
      <c r="CG39" s="397"/>
      <c r="CH39" s="397"/>
      <c r="CI39" s="397"/>
      <c r="CJ39" s="397"/>
      <c r="CK39" s="397"/>
      <c r="CL39" s="397"/>
      <c r="CM39" s="397"/>
      <c r="CN39" s="397"/>
      <c r="CO39" s="397"/>
      <c r="CP39" s="397"/>
      <c r="CQ39" s="397"/>
      <c r="CR39" s="397"/>
      <c r="CS39" s="397"/>
      <c r="CT39" s="397"/>
      <c r="CU39" s="397"/>
      <c r="CV39" s="397"/>
      <c r="CW39" s="397"/>
      <c r="CX39" s="397"/>
      <c r="CY39" s="397"/>
      <c r="CZ39" s="397"/>
      <c r="DA39" s="397"/>
      <c r="DB39" s="397"/>
      <c r="DC39" s="397"/>
      <c r="DD39" s="397"/>
      <c r="DE39" s="463">
        <f>Q39+AA39+AK39+AN39+AU39+BA39+BD39+CA39</f>
        <v>3.9547872340425538</v>
      </c>
      <c r="DF39" s="466">
        <f>R39+AB39+AL39+AO39+AV39+BB39+BE39+CB39</f>
        <v>99.999999999999986</v>
      </c>
    </row>
    <row r="40" spans="1:110" ht="26.25" customHeight="1" x14ac:dyDescent="0.4">
      <c r="A40" s="23">
        <v>9</v>
      </c>
      <c r="B40" s="270" t="s">
        <v>52</v>
      </c>
      <c r="C40" s="397"/>
      <c r="D40" s="397"/>
      <c r="E40" s="397"/>
      <c r="F40" s="397"/>
      <c r="G40" s="397"/>
      <c r="H40" s="397"/>
      <c r="I40" s="397"/>
      <c r="J40" s="397"/>
      <c r="K40" s="397"/>
      <c r="L40" s="397"/>
      <c r="M40" s="397"/>
      <c r="N40" s="397"/>
      <c r="O40" s="397"/>
      <c r="P40" s="398">
        <f>'ภาพรวมกระจาย นน. ระดับหลักสูตร'!K39</f>
        <v>7.5</v>
      </c>
      <c r="Q40" s="463">
        <f>'ภาพรวมกระจาย นน.ระดับรายวิชา'!P39</f>
        <v>1.875</v>
      </c>
      <c r="R40" s="466">
        <f>Q40*100/DE40</f>
        <v>43.957835732101778</v>
      </c>
      <c r="S40" s="397"/>
      <c r="T40" s="397"/>
      <c r="U40" s="397"/>
      <c r="V40" s="397"/>
      <c r="W40" s="397"/>
      <c r="X40" s="397"/>
      <c r="Y40" s="397"/>
      <c r="Z40" s="398">
        <f>'ภาพรวมกระจาย นน. ระดับหลักสูตร'!Q39</f>
        <v>6</v>
      </c>
      <c r="AA40" s="463">
        <f>'ภาพรวมกระจาย นน.ระดับรายวิชา'!Y39</f>
        <v>0.42000000000000004</v>
      </c>
      <c r="AB40" s="466">
        <f>AA40*100/DE40</f>
        <v>9.8465552039907998</v>
      </c>
      <c r="AC40" s="397"/>
      <c r="AD40" s="397"/>
      <c r="AE40" s="397"/>
      <c r="AF40" s="397"/>
      <c r="AG40" s="398">
        <f>'ภาพรวมกระจาย นน. ระดับหลักสูตร'!U39</f>
        <v>6</v>
      </c>
      <c r="AH40" s="463">
        <f>'ภาพรวมกระจาย นน.ระดับรายวิชา'!AE39</f>
        <v>0.42045112781954891</v>
      </c>
      <c r="AI40" s="466">
        <f t="shared" ref="AI40:AI41" si="22">AH40*100/DE40</f>
        <v>9.857131525369951</v>
      </c>
      <c r="AJ40" s="398">
        <f>'ภาพรวมกระจาย นน. ระดับหลักสูตร'!W39</f>
        <v>3</v>
      </c>
      <c r="AK40" s="463">
        <f>'ภาพรวมกระจาย นน.ระดับรายวิชา'!AH39</f>
        <v>0.21000000000000002</v>
      </c>
      <c r="AL40" s="466">
        <f t="shared" si="19"/>
        <v>4.9232776019953999</v>
      </c>
      <c r="AM40" s="397"/>
      <c r="AN40" s="397"/>
      <c r="AO40" s="397"/>
      <c r="AP40" s="397"/>
      <c r="AQ40" s="397"/>
      <c r="AR40" s="397"/>
      <c r="AS40" s="397"/>
      <c r="AT40" s="398">
        <f>'ภาพรวมกระจาย นน. ระดับหลักสูตร'!AC39</f>
        <v>9</v>
      </c>
      <c r="AU40" s="463">
        <f>'ภาพรวมกระจาย นน.ระดับรายวิชา'!AQ39</f>
        <v>0.45</v>
      </c>
      <c r="AV40" s="466">
        <f t="shared" si="20"/>
        <v>10.549880575704426</v>
      </c>
      <c r="AW40" s="397"/>
      <c r="AX40" s="397"/>
      <c r="AY40" s="397"/>
      <c r="AZ40" s="397"/>
      <c r="BA40" s="397"/>
      <c r="BB40" s="397"/>
      <c r="BC40" s="398">
        <f>'ภาพรวมกระจาย นน. ระดับหลักสูตร'!AG39</f>
        <v>4</v>
      </c>
      <c r="BD40" s="463">
        <f>'ภาพรวมกระจาย นน.ระดับรายวิชา'!AX39</f>
        <v>0.16</v>
      </c>
      <c r="BE40" s="466">
        <f t="shared" si="17"/>
        <v>3.7510686491393517</v>
      </c>
      <c r="BF40" s="397"/>
      <c r="BG40" s="397"/>
      <c r="BH40" s="397"/>
      <c r="BI40" s="397"/>
      <c r="BJ40" s="397"/>
      <c r="BK40" s="397"/>
      <c r="BL40" s="397"/>
      <c r="BM40" s="397"/>
      <c r="BN40" s="397"/>
      <c r="BO40" s="397"/>
      <c r="BP40" s="398">
        <f>'ภาพรวมกระจาย นน. ระดับหลักสูตร'!AO39</f>
        <v>6</v>
      </c>
      <c r="BQ40" s="463">
        <f>'ภาพรวมกระจาย นน.ระดับรายวิชา'!BJ39</f>
        <v>0.24000000000000002</v>
      </c>
      <c r="BR40" s="466">
        <f>BQ40*100/DE40</f>
        <v>5.6266029737090282</v>
      </c>
      <c r="BS40" s="397"/>
      <c r="BT40" s="397"/>
      <c r="BU40" s="397"/>
      <c r="BV40" s="397"/>
      <c r="BW40" s="397"/>
      <c r="BX40" s="397"/>
      <c r="BY40" s="397"/>
      <c r="BZ40" s="398">
        <f>'ภาพรวมกระจาย นน. ระดับหลักสูตร'!AU39</f>
        <v>5</v>
      </c>
      <c r="CA40" s="463">
        <f>'ภาพรวมกระจาย นน.ระดับรายวิชา'!BS39</f>
        <v>0.35</v>
      </c>
      <c r="CB40" s="466">
        <f t="shared" si="21"/>
        <v>8.2054626699923308</v>
      </c>
      <c r="CC40" s="398">
        <f>'ภาพรวมกระจาย นน. ระดับหลักสูตร'!AW39</f>
        <v>2</v>
      </c>
      <c r="CD40" s="463">
        <f>'ภาพรวมกระจาย นน.ระดับรายวิชา'!BV39</f>
        <v>0.13999999999999999</v>
      </c>
      <c r="CE40" s="466">
        <f>CD40*100/DE40</f>
        <v>3.2821850679969322</v>
      </c>
      <c r="CF40" s="397"/>
      <c r="CG40" s="397"/>
      <c r="CH40" s="397"/>
      <c r="CI40" s="397"/>
      <c r="CJ40" s="397"/>
      <c r="CK40" s="397"/>
      <c r="CL40" s="397"/>
      <c r="CM40" s="397"/>
      <c r="CN40" s="397"/>
      <c r="CO40" s="397"/>
      <c r="CP40" s="397"/>
      <c r="CQ40" s="397"/>
      <c r="CR40" s="397"/>
      <c r="CS40" s="397"/>
      <c r="CT40" s="397"/>
      <c r="CU40" s="397"/>
      <c r="CV40" s="397"/>
      <c r="CW40" s="397"/>
      <c r="CX40" s="397"/>
      <c r="CY40" s="397"/>
      <c r="CZ40" s="397"/>
      <c r="DA40" s="397"/>
      <c r="DB40" s="397"/>
      <c r="DC40" s="397"/>
      <c r="DD40" s="397"/>
      <c r="DE40" s="463">
        <f>Q40+AA40+AH40+AK40+AU40+BD40+BQ40+CA40+CD40</f>
        <v>4.2654511278195493</v>
      </c>
      <c r="DF40" s="466">
        <f>R40+AB40+AI40+AL40+AV40+BE40+BR40+CB40+CE40</f>
        <v>99.999999999999986</v>
      </c>
    </row>
    <row r="41" spans="1:110" ht="26.25" customHeight="1" x14ac:dyDescent="0.4">
      <c r="A41" s="23">
        <v>10</v>
      </c>
      <c r="B41" s="270" t="s">
        <v>53</v>
      </c>
      <c r="C41" s="397"/>
      <c r="D41" s="397"/>
      <c r="E41" s="397"/>
      <c r="F41" s="397"/>
      <c r="G41" s="397"/>
      <c r="H41" s="397"/>
      <c r="I41" s="397"/>
      <c r="J41" s="397"/>
      <c r="K41" s="397"/>
      <c r="L41" s="397"/>
      <c r="M41" s="398">
        <f>'ภาพรวมกระจาย นน. ระดับหลักสูตร'!I40</f>
        <v>8</v>
      </c>
      <c r="N41" s="463">
        <f>'ภาพรวมกระจาย นน.ระดับรายวิชา'!M40</f>
        <v>2</v>
      </c>
      <c r="O41" s="466">
        <f>N41*100/DE41</f>
        <v>69.690968834461813</v>
      </c>
      <c r="P41" s="397"/>
      <c r="Q41" s="397"/>
      <c r="R41" s="397"/>
      <c r="S41" s="397"/>
      <c r="T41" s="397"/>
      <c r="U41" s="397"/>
      <c r="V41" s="397"/>
      <c r="W41" s="398">
        <f>'ภาพรวมกระจาย นน. ระดับหลักสูตร'!O40</f>
        <v>3</v>
      </c>
      <c r="X41" s="463">
        <f>'ภาพรวมกระจาย นน.ระดับรายวิชา'!V40</f>
        <v>0.21037974683544305</v>
      </c>
      <c r="Y41" s="466">
        <f>X41*100/DE41</f>
        <v>7.3307841900554136</v>
      </c>
      <c r="Z41" s="397"/>
      <c r="AA41" s="397"/>
      <c r="AB41" s="397"/>
      <c r="AC41" s="397"/>
      <c r="AD41" s="397"/>
      <c r="AE41" s="397"/>
      <c r="AF41" s="397"/>
      <c r="AG41" s="398">
        <f>'ภาพรวมกระจาย นน. ระดับหลักสูตร'!U40</f>
        <v>2</v>
      </c>
      <c r="AH41" s="463">
        <f>'ภาพรวมกระจาย นน.ระดับรายวิชา'!AE40</f>
        <v>0.14015037593984964</v>
      </c>
      <c r="AI41" s="466">
        <f t="shared" si="22"/>
        <v>4.8836077408810832</v>
      </c>
      <c r="AJ41" s="397"/>
      <c r="AK41" s="397"/>
      <c r="AL41" s="397"/>
      <c r="AM41" s="398">
        <f>'ภาพรวมกระจาย นน. ระดับหลักสูตร'!Y40</f>
        <v>1</v>
      </c>
      <c r="AN41" s="463">
        <f>'ภาพรวมกระจาย นน.ระดับรายวิชา'!AK40</f>
        <v>6.9787234042553187E-2</v>
      </c>
      <c r="AO41" s="466">
        <f>AN41*100/DE41</f>
        <v>2.4317699763514331</v>
      </c>
      <c r="AP41" s="397"/>
      <c r="AQ41" s="397"/>
      <c r="AR41" s="397"/>
      <c r="AS41" s="397"/>
      <c r="AT41" s="397"/>
      <c r="AU41" s="397"/>
      <c r="AV41" s="397"/>
      <c r="AW41" s="397"/>
      <c r="AX41" s="397"/>
      <c r="AY41" s="397"/>
      <c r="AZ41" s="397"/>
      <c r="BA41" s="397"/>
      <c r="BB41" s="397"/>
      <c r="BC41" s="398">
        <f>'ภาพรวมกระจาย นน. ระดับหลักสูตร'!AG40</f>
        <v>4</v>
      </c>
      <c r="BD41" s="463">
        <f>'ภาพรวมกระจาย นน.ระดับรายวิชา'!AX40</f>
        <v>0.16</v>
      </c>
      <c r="BE41" s="466">
        <f t="shared" si="17"/>
        <v>5.5752775067569447</v>
      </c>
      <c r="BF41" s="397"/>
      <c r="BG41" s="397"/>
      <c r="BH41" s="397"/>
      <c r="BI41" s="397"/>
      <c r="BJ41" s="397"/>
      <c r="BK41" s="397"/>
      <c r="BL41" s="397"/>
      <c r="BM41" s="397"/>
      <c r="BN41" s="397"/>
      <c r="BO41" s="397"/>
      <c r="BP41" s="397"/>
      <c r="BQ41" s="397"/>
      <c r="BR41" s="397"/>
      <c r="BS41" s="397"/>
      <c r="BT41" s="397"/>
      <c r="BU41" s="397"/>
      <c r="BV41" s="397"/>
      <c r="BW41" s="398">
        <f>'ภาพรวมกระจาย นน. ระดับหลักสูตร'!AS40</f>
        <v>2</v>
      </c>
      <c r="BX41" s="463">
        <f>'ภาพรวมกระจาย นน.ระดับรายวิชา'!BP40</f>
        <v>0.13999999999999999</v>
      </c>
      <c r="BY41" s="466">
        <f t="shared" ref="BY41" si="23">BX41*100/DE41</f>
        <v>4.8783678184123263</v>
      </c>
      <c r="BZ41" s="397"/>
      <c r="CA41" s="397"/>
      <c r="CB41" s="397"/>
      <c r="CC41" s="397"/>
      <c r="CD41" s="397"/>
      <c r="CE41" s="397"/>
      <c r="CF41" s="397"/>
      <c r="CG41" s="397"/>
      <c r="CH41" s="397"/>
      <c r="CI41" s="398">
        <f>'ภาพรวมกระจาย นน. ระดับหลักสูตร'!AY40</f>
        <v>5</v>
      </c>
      <c r="CJ41" s="463">
        <f>'ภาพรวมกระจาย นน.ระดับรายวิชา'!BZ40</f>
        <v>0.14949494949494951</v>
      </c>
      <c r="CK41" s="466">
        <f>CJ41*100/DE41</f>
        <v>5.2092239330809846</v>
      </c>
      <c r="CL41" s="397"/>
      <c r="CM41" s="397"/>
      <c r="CN41" s="397"/>
      <c r="CO41" s="397"/>
      <c r="CP41" s="397"/>
      <c r="CQ41" s="397"/>
      <c r="CR41" s="397"/>
      <c r="CS41" s="397"/>
      <c r="CT41" s="397"/>
      <c r="CU41" s="397"/>
      <c r="CV41" s="397"/>
      <c r="CW41" s="397"/>
      <c r="CX41" s="397"/>
      <c r="CY41" s="397"/>
      <c r="CZ41" s="397"/>
      <c r="DA41" s="397"/>
      <c r="DB41" s="397"/>
      <c r="DC41" s="397"/>
      <c r="DD41" s="397"/>
      <c r="DE41" s="463">
        <f>N41+X41+AH41+AN41+BD41+BX41+CJ41</f>
        <v>2.8698123063127956</v>
      </c>
      <c r="DF41" s="466">
        <f>O41+Y41+AI41+AO41+BE41+BY41+CK41</f>
        <v>100</v>
      </c>
    </row>
    <row r="42" spans="1:110" ht="26.25" customHeight="1" x14ac:dyDescent="0.4">
      <c r="A42" s="23">
        <v>11</v>
      </c>
      <c r="B42" s="270" t="s">
        <v>54</v>
      </c>
      <c r="C42" s="397"/>
      <c r="D42" s="397"/>
      <c r="E42" s="397"/>
      <c r="F42" s="397"/>
      <c r="G42" s="397"/>
      <c r="H42" s="397"/>
      <c r="I42" s="397"/>
      <c r="J42" s="397"/>
      <c r="K42" s="397"/>
      <c r="L42" s="397"/>
      <c r="M42" s="397"/>
      <c r="N42" s="397"/>
      <c r="O42" s="397"/>
      <c r="P42" s="398">
        <f>'ภาพรวมกระจาย นน. ระดับหลักสูตร'!K41</f>
        <v>7.5</v>
      </c>
      <c r="Q42" s="463">
        <f>'ภาพรวมกระจาย นน.ระดับรายวิชา'!P41</f>
        <v>1.875</v>
      </c>
      <c r="R42" s="466">
        <f>Q42*100/DE42</f>
        <v>40.36598493003229</v>
      </c>
      <c r="S42" s="397"/>
      <c r="T42" s="397"/>
      <c r="U42" s="397"/>
      <c r="V42" s="397"/>
      <c r="W42" s="397"/>
      <c r="X42" s="397"/>
      <c r="Y42" s="397"/>
      <c r="Z42" s="398">
        <f>'ภาพรวมกระจาย นน. ระดับหลักสูตร'!Q41</f>
        <v>6</v>
      </c>
      <c r="AA42" s="463">
        <f>'ภาพรวมกระจาย นน.ระดับรายวิชา'!Y41</f>
        <v>0.42000000000000004</v>
      </c>
      <c r="AB42" s="466">
        <f>AA42*100/DE42</f>
        <v>9.041980624327234</v>
      </c>
      <c r="AC42" s="397"/>
      <c r="AD42" s="397"/>
      <c r="AE42" s="397"/>
      <c r="AF42" s="397"/>
      <c r="AG42" s="397"/>
      <c r="AH42" s="397"/>
      <c r="AI42" s="397"/>
      <c r="AJ42" s="398">
        <f>'ภาพรวมกระจาย นน. ระดับหลักสูตร'!W41</f>
        <v>8</v>
      </c>
      <c r="AK42" s="463">
        <f>'ภาพรวมกระจาย นน.ระดับรายวิชา'!AH41</f>
        <v>0.56000000000000005</v>
      </c>
      <c r="AL42" s="466">
        <f>AK42*100/DE42</f>
        <v>12.055974165769646</v>
      </c>
      <c r="AM42" s="397"/>
      <c r="AN42" s="397"/>
      <c r="AO42" s="397"/>
      <c r="AP42" s="397"/>
      <c r="AQ42" s="397"/>
      <c r="AR42" s="397"/>
      <c r="AS42" s="397"/>
      <c r="AT42" s="398">
        <f>'ภาพรวมกระจาย นน. ระดับหลักสูตร'!AC41</f>
        <v>9</v>
      </c>
      <c r="AU42" s="463">
        <f>'ภาพรวมกระจาย นน.ระดับรายวิชา'!AQ41</f>
        <v>0.45</v>
      </c>
      <c r="AV42" s="466">
        <f t="shared" si="20"/>
        <v>9.687836383207749</v>
      </c>
      <c r="AW42" s="397"/>
      <c r="AX42" s="397"/>
      <c r="AY42" s="397"/>
      <c r="AZ42" s="397"/>
      <c r="BA42" s="397"/>
      <c r="BB42" s="397"/>
      <c r="BC42" s="398">
        <f>'ภาพรวมกระจาย นน. ระดับหลักสูตร'!AG41</f>
        <v>2</v>
      </c>
      <c r="BD42" s="463">
        <f>'ภาพรวมกระจาย นน.ระดับรายวิชา'!AX41</f>
        <v>0.08</v>
      </c>
      <c r="BE42" s="466">
        <f t="shared" si="17"/>
        <v>1.7222820236813776</v>
      </c>
      <c r="BF42" s="397"/>
      <c r="BG42" s="397"/>
      <c r="BH42" s="397"/>
      <c r="BI42" s="398">
        <f>'ภาพรวมกระจาย นน. ระดับหลักสูตร'!AK41</f>
        <v>2</v>
      </c>
      <c r="BJ42" s="463">
        <f>'ภาพรวมกระจาย นน.ระดับรายวิชา'!BD41</f>
        <v>0.08</v>
      </c>
      <c r="BK42" s="466">
        <f>BJ42*100/DE42</f>
        <v>1.7222820236813776</v>
      </c>
      <c r="BL42" s="397"/>
      <c r="BM42" s="397"/>
      <c r="BN42" s="397"/>
      <c r="BO42" s="397"/>
      <c r="BP42" s="398">
        <f>'ภาพรวมกระจาย นน. ระดับหลักสูตร'!AO41</f>
        <v>6</v>
      </c>
      <c r="BQ42" s="463">
        <f>'ภาพรวมกระจาย นน.ระดับรายวิชา'!BJ41</f>
        <v>0.24000000000000002</v>
      </c>
      <c r="BR42" s="466">
        <f>BQ42*100/DE42</f>
        <v>5.1668460710441337</v>
      </c>
      <c r="BS42" s="397"/>
      <c r="BT42" s="397"/>
      <c r="BU42" s="397"/>
      <c r="BV42" s="397"/>
      <c r="BW42" s="397"/>
      <c r="BX42" s="397"/>
      <c r="BY42" s="397"/>
      <c r="BZ42" s="398">
        <f>'ภาพรวมกระจาย นน. ระดับหลักสูตร'!AU41</f>
        <v>4</v>
      </c>
      <c r="CA42" s="463">
        <f>'ภาพรวมกระจาย นน.ระดับรายวิชา'!BS41</f>
        <v>0.28000000000000003</v>
      </c>
      <c r="CB42" s="466">
        <f>CA42*100/DE42</f>
        <v>6.027987082884823</v>
      </c>
      <c r="CC42" s="398">
        <f>'ภาพรวมกระจาย นน. ระดับหลักสูตร'!AW41</f>
        <v>3</v>
      </c>
      <c r="CD42" s="463">
        <f>'ภาพรวมกระจาย นน.ระดับรายวิชา'!BV41</f>
        <v>0.20999999999999996</v>
      </c>
      <c r="CE42" s="466">
        <f>CD42*100/DE42</f>
        <v>4.5209903121636152</v>
      </c>
      <c r="CF42" s="397"/>
      <c r="CG42" s="397"/>
      <c r="CH42" s="397"/>
      <c r="CI42" s="397"/>
      <c r="CJ42" s="397"/>
      <c r="CK42" s="397"/>
      <c r="CL42" s="398">
        <f>'ภาพรวมกระจาย นน. ระดับหลักสูตร'!BA41</f>
        <v>15</v>
      </c>
      <c r="CM42" s="463">
        <f>'ภาพรวมกระจาย นน.ระดับรายวิชา'!CC41</f>
        <v>0.45</v>
      </c>
      <c r="CN42" s="466">
        <f>CM42*100/DE42</f>
        <v>9.687836383207749</v>
      </c>
      <c r="CO42" s="397"/>
      <c r="CP42" s="397"/>
      <c r="CQ42" s="397"/>
      <c r="CR42" s="397"/>
      <c r="CS42" s="397"/>
      <c r="CT42" s="397"/>
      <c r="CU42" s="397"/>
      <c r="CV42" s="397"/>
      <c r="CW42" s="397"/>
      <c r="CX42" s="397"/>
      <c r="CY42" s="397"/>
      <c r="CZ42" s="397"/>
      <c r="DA42" s="397"/>
      <c r="DB42" s="397"/>
      <c r="DC42" s="397"/>
      <c r="DD42" s="397"/>
      <c r="DE42" s="463">
        <f>Q42+AA42+AK42+AU42+BD42+BJ42+BQ42+CA42+CD42+CM42</f>
        <v>4.6450000000000005</v>
      </c>
      <c r="DF42" s="466">
        <f>R42+AB42+AL42+AV42+BE42+BK42+BR42+CB42+CE42+CN42</f>
        <v>99.999999999999986</v>
      </c>
    </row>
    <row r="43" spans="1:110" x14ac:dyDescent="0.4">
      <c r="A43" s="595" t="s">
        <v>55</v>
      </c>
      <c r="B43" s="595"/>
      <c r="C43" s="460"/>
      <c r="D43" s="460"/>
      <c r="E43" s="460"/>
      <c r="F43" s="460"/>
      <c r="G43" s="460"/>
      <c r="H43" s="460"/>
      <c r="I43" s="460"/>
      <c r="J43" s="460"/>
      <c r="K43" s="460"/>
      <c r="L43" s="460"/>
      <c r="M43" s="460"/>
      <c r="N43" s="460"/>
      <c r="O43" s="460"/>
      <c r="P43" s="460"/>
      <c r="Q43" s="460"/>
      <c r="R43" s="460"/>
      <c r="S43" s="460"/>
      <c r="T43" s="460"/>
      <c r="U43" s="460"/>
      <c r="V43" s="460"/>
      <c r="W43" s="460"/>
      <c r="X43" s="460"/>
      <c r="Y43" s="460"/>
      <c r="Z43" s="460"/>
      <c r="AA43" s="460"/>
      <c r="AB43" s="460"/>
      <c r="AC43" s="460"/>
      <c r="AD43" s="460"/>
      <c r="AE43" s="460"/>
      <c r="AF43" s="460"/>
      <c r="AG43" s="460"/>
      <c r="AH43" s="460"/>
      <c r="AI43" s="460"/>
      <c r="AJ43" s="460"/>
      <c r="AK43" s="460"/>
      <c r="AL43" s="460"/>
      <c r="AM43" s="460"/>
      <c r="AN43" s="460"/>
      <c r="AO43" s="460"/>
      <c r="AP43" s="460"/>
      <c r="AQ43" s="460"/>
      <c r="AR43" s="460"/>
      <c r="AS43" s="460"/>
      <c r="AT43" s="460"/>
      <c r="AU43" s="460"/>
      <c r="AV43" s="460"/>
      <c r="AW43" s="460"/>
      <c r="AX43" s="460"/>
      <c r="AY43" s="460"/>
      <c r="AZ43" s="460"/>
      <c r="BA43" s="460"/>
      <c r="BB43" s="460"/>
      <c r="BC43" s="460"/>
      <c r="BD43" s="460"/>
      <c r="BE43" s="460"/>
      <c r="BF43" s="460"/>
      <c r="BG43" s="460"/>
      <c r="BH43" s="460"/>
      <c r="BI43" s="460"/>
      <c r="BJ43" s="460"/>
      <c r="BK43" s="460"/>
      <c r="BL43" s="460"/>
      <c r="BM43" s="460"/>
      <c r="BN43" s="460"/>
      <c r="BO43" s="460"/>
      <c r="BP43" s="460"/>
      <c r="BQ43" s="460"/>
      <c r="BR43" s="460"/>
      <c r="BS43" s="460"/>
      <c r="BT43" s="460"/>
      <c r="BU43" s="460"/>
      <c r="BV43" s="460"/>
      <c r="BW43" s="460"/>
      <c r="BX43" s="460"/>
      <c r="BY43" s="460"/>
      <c r="BZ43" s="460"/>
      <c r="CA43" s="460"/>
      <c r="CB43" s="460"/>
      <c r="CC43" s="460"/>
      <c r="CD43" s="460"/>
      <c r="CE43" s="460"/>
      <c r="CF43" s="460"/>
      <c r="CG43" s="460"/>
      <c r="CH43" s="460"/>
      <c r="CI43" s="460"/>
      <c r="CJ43" s="460"/>
      <c r="CK43" s="460"/>
      <c r="CL43" s="460"/>
      <c r="CM43" s="460"/>
      <c r="CN43" s="460"/>
      <c r="CO43" s="460"/>
      <c r="CP43" s="460"/>
      <c r="CQ43" s="460"/>
      <c r="CR43" s="460"/>
      <c r="CS43" s="460"/>
      <c r="CT43" s="460"/>
      <c r="CU43" s="460"/>
      <c r="CV43" s="460"/>
      <c r="CW43" s="460"/>
      <c r="CX43" s="460"/>
      <c r="CY43" s="460"/>
      <c r="CZ43" s="460"/>
      <c r="DA43" s="460"/>
      <c r="DB43" s="460"/>
      <c r="DC43" s="460"/>
      <c r="DD43" s="460"/>
      <c r="DE43" s="463"/>
      <c r="DF43" s="466"/>
    </row>
    <row r="44" spans="1:110" ht="26.25" customHeight="1" x14ac:dyDescent="0.4">
      <c r="A44" s="23">
        <v>1</v>
      </c>
      <c r="B44" s="270" t="s">
        <v>56</v>
      </c>
      <c r="C44" s="397"/>
      <c r="D44" s="397"/>
      <c r="E44" s="397"/>
      <c r="F44" s="398">
        <f>'ภาพรวมกระจาย นน. ระดับหลักสูตร'!E43</f>
        <v>4</v>
      </c>
      <c r="G44" s="463">
        <f>'ภาพรวมกระจาย นน.ระดับรายวิชา'!G43</f>
        <v>1.4</v>
      </c>
      <c r="H44" s="466">
        <f>G44*100/DE44</f>
        <v>57.388927994700012</v>
      </c>
      <c r="I44" s="397"/>
      <c r="J44" s="397"/>
      <c r="K44" s="397"/>
      <c r="L44" s="397"/>
      <c r="M44" s="397"/>
      <c r="N44" s="397"/>
      <c r="O44" s="397"/>
      <c r="P44" s="397"/>
      <c r="Q44" s="397"/>
      <c r="R44" s="397"/>
      <c r="S44" s="397"/>
      <c r="T44" s="397"/>
      <c r="U44" s="397"/>
      <c r="V44" s="397"/>
      <c r="W44" s="397"/>
      <c r="X44" s="397"/>
      <c r="Y44" s="397"/>
      <c r="Z44" s="397"/>
      <c r="AA44" s="397"/>
      <c r="AB44" s="397"/>
      <c r="AC44" s="397"/>
      <c r="AD44" s="397"/>
      <c r="AE44" s="397"/>
      <c r="AF44" s="397"/>
      <c r="AG44" s="397"/>
      <c r="AH44" s="397"/>
      <c r="AI44" s="397"/>
      <c r="AJ44" s="397"/>
      <c r="AK44" s="397"/>
      <c r="AL44" s="397"/>
      <c r="AM44" s="397"/>
      <c r="AN44" s="397"/>
      <c r="AO44" s="397"/>
      <c r="AP44" s="397"/>
      <c r="AQ44" s="397"/>
      <c r="AR44" s="397"/>
      <c r="AS44" s="397"/>
      <c r="AT44" s="397"/>
      <c r="AU44" s="397"/>
      <c r="AV44" s="397"/>
      <c r="AW44" s="397"/>
      <c r="AX44" s="397"/>
      <c r="AY44" s="397"/>
      <c r="AZ44" s="397"/>
      <c r="BA44" s="397"/>
      <c r="BB44" s="397"/>
      <c r="BC44" s="397"/>
      <c r="BD44" s="397"/>
      <c r="BE44" s="397"/>
      <c r="BF44" s="397"/>
      <c r="BG44" s="397"/>
      <c r="BH44" s="397"/>
      <c r="BI44" s="397"/>
      <c r="BJ44" s="397"/>
      <c r="BK44" s="397"/>
      <c r="BL44" s="397"/>
      <c r="BM44" s="397"/>
      <c r="BN44" s="397"/>
      <c r="BO44" s="397"/>
      <c r="BP44" s="398">
        <f>'ภาพรวมกระจาย นน. ระดับหลักสูตร'!AO43</f>
        <v>8</v>
      </c>
      <c r="BQ44" s="463">
        <f>'ภาพรวมกระจาย นน.ระดับรายวิชา'!BJ43</f>
        <v>0.32</v>
      </c>
      <c r="BR44" s="466">
        <f>BQ44*100/DE44</f>
        <v>13.117469255931431</v>
      </c>
      <c r="BS44" s="398">
        <f>'ภาพรวมกระจาย นน. ระดับหลักสูตร'!AQ43</f>
        <v>2</v>
      </c>
      <c r="BT44" s="463">
        <f>'ภาพรวมกระจาย นน.ระดับรายวิชา'!BM43</f>
        <v>0.08</v>
      </c>
      <c r="BU44" s="466">
        <f>BT44*100/DE44</f>
        <v>3.2793673139828576</v>
      </c>
      <c r="BV44" s="397"/>
      <c r="BW44" s="397"/>
      <c r="BX44" s="397"/>
      <c r="BY44" s="397"/>
      <c r="BZ44" s="398">
        <f>'ภาพรวมกระจาย นน. ระดับหลักสูตร'!AU43</f>
        <v>7</v>
      </c>
      <c r="CA44" s="463">
        <f>'ภาพรวมกระจาย นน.ระดับรายวิชา'!BS43</f>
        <v>0.49</v>
      </c>
      <c r="CB44" s="466">
        <f>CA44*100/DE44</f>
        <v>20.086124798145004</v>
      </c>
      <c r="CC44" s="397"/>
      <c r="CD44" s="397"/>
      <c r="CE44" s="397"/>
      <c r="CF44" s="397"/>
      <c r="CG44" s="397"/>
      <c r="CH44" s="397"/>
      <c r="CI44" s="398">
        <f>'ภาพรวมกระจาย นน. ระดับหลักสูตร'!AY43</f>
        <v>5</v>
      </c>
      <c r="CJ44" s="463">
        <f>'ภาพรวมกระจาย นน.ระดับรายวิชา'!BZ43</f>
        <v>0.14949494949494951</v>
      </c>
      <c r="CK44" s="466">
        <f>CJ44*100/DE44</f>
        <v>6.1281106372406944</v>
      </c>
      <c r="CL44" s="397"/>
      <c r="CM44" s="397"/>
      <c r="CN44" s="397"/>
      <c r="CO44" s="397"/>
      <c r="CP44" s="397"/>
      <c r="CQ44" s="397"/>
      <c r="CR44" s="397"/>
      <c r="CS44" s="397"/>
      <c r="CT44" s="397"/>
      <c r="CU44" s="397"/>
      <c r="CV44" s="397"/>
      <c r="CW44" s="397"/>
      <c r="CX44" s="397"/>
      <c r="CY44" s="397"/>
      <c r="CZ44" s="397"/>
      <c r="DA44" s="397"/>
      <c r="DB44" s="397"/>
      <c r="DC44" s="397"/>
      <c r="DD44" s="397"/>
      <c r="DE44" s="463">
        <f>G44+BQ44+BT44+CA44+CJ44</f>
        <v>2.4394949494949496</v>
      </c>
      <c r="DF44" s="466">
        <f>H44+BR44+BU44+CB44+CK44</f>
        <v>100</v>
      </c>
    </row>
    <row r="45" spans="1:110" ht="26.25" customHeight="1" x14ac:dyDescent="0.4">
      <c r="A45" s="23">
        <v>2</v>
      </c>
      <c r="B45" s="270" t="s">
        <v>57</v>
      </c>
      <c r="C45" s="397"/>
      <c r="D45" s="397"/>
      <c r="E45" s="397"/>
      <c r="F45" s="398">
        <f>'ภาพรวมกระจาย นน. ระดับหลักสูตร'!E44</f>
        <v>6</v>
      </c>
      <c r="G45" s="463">
        <f>'ภาพรวมกระจาย นน.ระดับรายวิชา'!G44</f>
        <v>2.0999999999999996</v>
      </c>
      <c r="H45" s="466">
        <f>G45*100/DE45</f>
        <v>90.911798151998212</v>
      </c>
      <c r="I45" s="397"/>
      <c r="J45" s="397"/>
      <c r="K45" s="397"/>
      <c r="L45" s="397"/>
      <c r="M45" s="397"/>
      <c r="N45" s="397"/>
      <c r="O45" s="397"/>
      <c r="P45" s="397"/>
      <c r="Q45" s="397"/>
      <c r="R45" s="397"/>
      <c r="S45" s="397"/>
      <c r="T45" s="397"/>
      <c r="U45" s="397"/>
      <c r="V45" s="397"/>
      <c r="W45" s="397"/>
      <c r="X45" s="397"/>
      <c r="Y45" s="397"/>
      <c r="Z45" s="397"/>
      <c r="AA45" s="397"/>
      <c r="AB45" s="397"/>
      <c r="AC45" s="397"/>
      <c r="AD45" s="397"/>
      <c r="AE45" s="397"/>
      <c r="AF45" s="397"/>
      <c r="AG45" s="398">
        <f>'ภาพรวมกระจาย นน. ระดับหลักสูตร'!U44</f>
        <v>0.5</v>
      </c>
      <c r="AH45" s="463">
        <f>'ภาพรวมกระจาย นน.ระดับรายวิชา'!AE44</f>
        <v>3.5037593984962409E-2</v>
      </c>
      <c r="AI45" s="466">
        <f t="shared" ref="AI45:AI48" si="24">AH45*100/DE45</f>
        <v>1.5168241295678904</v>
      </c>
      <c r="AJ45" s="397"/>
      <c r="AK45" s="397"/>
      <c r="AL45" s="397"/>
      <c r="AM45" s="398">
        <f>'ภาพรวมกระจาย นน. ระดับหลักสูตร'!Y44</f>
        <v>0.5</v>
      </c>
      <c r="AN45" s="463">
        <f>'ภาพรวมกระจาย นน.ระดับรายวิชา'!AK44</f>
        <v>3.4893617021276593E-2</v>
      </c>
      <c r="AO45" s="466">
        <f>AN45*100/DE45</f>
        <v>1.5105911749673462</v>
      </c>
      <c r="AP45" s="397"/>
      <c r="AQ45" s="397"/>
      <c r="AR45" s="397"/>
      <c r="AS45" s="397"/>
      <c r="AT45" s="397"/>
      <c r="AU45" s="397"/>
      <c r="AV45" s="397"/>
      <c r="AW45" s="397"/>
      <c r="AX45" s="397"/>
      <c r="AY45" s="397"/>
      <c r="AZ45" s="397"/>
      <c r="BA45" s="397"/>
      <c r="BB45" s="397"/>
      <c r="BC45" s="397"/>
      <c r="BD45" s="397"/>
      <c r="BE45" s="397"/>
      <c r="BF45" s="397"/>
      <c r="BG45" s="397"/>
      <c r="BH45" s="397"/>
      <c r="BI45" s="397"/>
      <c r="BJ45" s="397"/>
      <c r="BK45" s="397"/>
      <c r="BL45" s="397"/>
      <c r="BM45" s="397"/>
      <c r="BN45" s="397"/>
      <c r="BO45" s="397"/>
      <c r="BP45" s="397"/>
      <c r="BQ45" s="397"/>
      <c r="BR45" s="397"/>
      <c r="BS45" s="397"/>
      <c r="BT45" s="397"/>
      <c r="BU45" s="397"/>
      <c r="BV45" s="397"/>
      <c r="BW45" s="398">
        <f>'ภาพรวมกระจาย นน. ระดับหลักสูตร'!AS44</f>
        <v>2</v>
      </c>
      <c r="BX45" s="463">
        <f>'ภาพรวมกระจาย นน.ระดับรายวิชา'!BP44</f>
        <v>0.13999999999999999</v>
      </c>
      <c r="BY45" s="466">
        <f t="shared" ref="BY45" si="25">BX45*100/DE45</f>
        <v>6.0607865434665475</v>
      </c>
      <c r="BZ45" s="397"/>
      <c r="CA45" s="397"/>
      <c r="CB45" s="397"/>
      <c r="CC45" s="397"/>
      <c r="CD45" s="397"/>
      <c r="CE45" s="397"/>
      <c r="CF45" s="397"/>
      <c r="CG45" s="397"/>
      <c r="CH45" s="397"/>
      <c r="CI45" s="397"/>
      <c r="CJ45" s="397"/>
      <c r="CK45" s="397"/>
      <c r="CL45" s="397"/>
      <c r="CM45" s="397"/>
      <c r="CN45" s="397"/>
      <c r="CO45" s="397"/>
      <c r="CP45" s="397"/>
      <c r="CQ45" s="397"/>
      <c r="CR45" s="397"/>
      <c r="CS45" s="397"/>
      <c r="CT45" s="397"/>
      <c r="CU45" s="397"/>
      <c r="CV45" s="397"/>
      <c r="CW45" s="397"/>
      <c r="CX45" s="397"/>
      <c r="CY45" s="397"/>
      <c r="CZ45" s="397"/>
      <c r="DA45" s="397"/>
      <c r="DB45" s="397"/>
      <c r="DC45" s="397"/>
      <c r="DD45" s="397"/>
      <c r="DE45" s="463">
        <f>G45+AH45+AN45+BX45</f>
        <v>2.3099312110062389</v>
      </c>
      <c r="DF45" s="466">
        <f>H45+AI45+AO45+BY45</f>
        <v>100</v>
      </c>
    </row>
    <row r="46" spans="1:110" x14ac:dyDescent="0.4">
      <c r="A46" s="23">
        <v>3</v>
      </c>
      <c r="B46" s="270" t="s">
        <v>12</v>
      </c>
      <c r="C46" s="397"/>
      <c r="D46" s="397"/>
      <c r="E46" s="397"/>
      <c r="F46" s="398">
        <f>'ภาพรวมกระจาย นน. ระดับหลักสูตร'!E45</f>
        <v>6</v>
      </c>
      <c r="G46" s="463">
        <f>'ภาพรวมกระจาย นน.ระดับรายวิชา'!G45</f>
        <v>2.0999999999999996</v>
      </c>
      <c r="H46" s="466">
        <f>G46*100/DE46</f>
        <v>76.60663672105278</v>
      </c>
      <c r="I46" s="397"/>
      <c r="J46" s="397"/>
      <c r="K46" s="397"/>
      <c r="L46" s="397"/>
      <c r="M46" s="397"/>
      <c r="N46" s="397"/>
      <c r="O46" s="397"/>
      <c r="P46" s="397"/>
      <c r="Q46" s="397"/>
      <c r="R46" s="397"/>
      <c r="S46" s="397"/>
      <c r="T46" s="397"/>
      <c r="U46" s="397"/>
      <c r="V46" s="397"/>
      <c r="W46" s="398">
        <f>'ภาพรวมกระจาย นน. ระดับหลักสูตร'!O45</f>
        <v>3</v>
      </c>
      <c r="X46" s="463">
        <f>'ภาพรวมกระจาย นน.ระดับรายวิชา'!V45</f>
        <v>0.21037974683544305</v>
      </c>
      <c r="Y46" s="466">
        <f>X46*100/DE46</f>
        <v>7.6745165901380199</v>
      </c>
      <c r="Z46" s="397"/>
      <c r="AA46" s="397"/>
      <c r="AB46" s="397"/>
      <c r="AC46" s="397"/>
      <c r="AD46" s="397"/>
      <c r="AE46" s="397"/>
      <c r="AF46" s="397"/>
      <c r="AG46" s="398">
        <f>'ภาพรวมกระจาย นน. ระดับหลักสูตร'!U45</f>
        <v>1</v>
      </c>
      <c r="AH46" s="463">
        <f>'ภาพรวมกระจาย นน.ระดับรายวิชา'!AE45</f>
        <v>7.0075187969924818E-2</v>
      </c>
      <c r="AI46" s="466">
        <f t="shared" si="24"/>
        <v>2.5562973657007237</v>
      </c>
      <c r="AJ46" s="397"/>
      <c r="AK46" s="397"/>
      <c r="AL46" s="397"/>
      <c r="AM46" s="397"/>
      <c r="AN46" s="397"/>
      <c r="AO46" s="397"/>
      <c r="AP46" s="397"/>
      <c r="AQ46" s="397"/>
      <c r="AR46" s="397"/>
      <c r="AS46" s="397"/>
      <c r="AT46" s="397"/>
      <c r="AU46" s="397"/>
      <c r="AV46" s="397"/>
      <c r="AW46" s="397"/>
      <c r="AX46" s="397"/>
      <c r="AY46" s="397"/>
      <c r="AZ46" s="397"/>
      <c r="BA46" s="397"/>
      <c r="BB46" s="397"/>
      <c r="BC46" s="397"/>
      <c r="BD46" s="397"/>
      <c r="BE46" s="397"/>
      <c r="BF46" s="397"/>
      <c r="BG46" s="397"/>
      <c r="BH46" s="397"/>
      <c r="BI46" s="397"/>
      <c r="BJ46" s="397"/>
      <c r="BK46" s="397"/>
      <c r="BL46" s="397"/>
      <c r="BM46" s="398">
        <f>'ภาพรวมกระจาย นน. ระดับหลักสูตร'!AM45</f>
        <v>3</v>
      </c>
      <c r="BN46" s="463">
        <f>'ภาพรวมกระจาย นน.ระดับรายวิชา'!BG45</f>
        <v>0.12000000000000001</v>
      </c>
      <c r="BO46" s="466">
        <f t="shared" ref="BO46:BO47" si="26">BN46*100/DE46</f>
        <v>4.3775220983458745</v>
      </c>
      <c r="BP46" s="397"/>
      <c r="BQ46" s="397"/>
      <c r="BR46" s="397"/>
      <c r="BS46" s="397"/>
      <c r="BT46" s="397"/>
      <c r="BU46" s="397"/>
      <c r="BV46" s="397"/>
      <c r="BW46" s="397"/>
      <c r="BX46" s="397"/>
      <c r="BY46" s="397"/>
      <c r="BZ46" s="397"/>
      <c r="CA46" s="397"/>
      <c r="CB46" s="397"/>
      <c r="CC46" s="397"/>
      <c r="CD46" s="397"/>
      <c r="CE46" s="397"/>
      <c r="CF46" s="397"/>
      <c r="CG46" s="397"/>
      <c r="CH46" s="397"/>
      <c r="CI46" s="397"/>
      <c r="CJ46" s="397"/>
      <c r="CK46" s="397"/>
      <c r="CL46" s="397"/>
      <c r="CM46" s="397"/>
      <c r="CN46" s="397"/>
      <c r="CO46" s="397"/>
      <c r="CP46" s="397"/>
      <c r="CQ46" s="397"/>
      <c r="CR46" s="397"/>
      <c r="CS46" s="398">
        <f>'ภาพรวมกระจาย นน. ระดับหลักสูตร'!BE45</f>
        <v>6</v>
      </c>
      <c r="CT46" s="463">
        <f>'ภาพรวมกระจาย นน.ระดับรายวิชา'!CI45</f>
        <v>0.18082191780821918</v>
      </c>
      <c r="CU46" s="466">
        <f>CT46*100/DE46</f>
        <v>6.5962661755896734</v>
      </c>
      <c r="CV46" s="397"/>
      <c r="CW46" s="397"/>
      <c r="CX46" s="397"/>
      <c r="CY46" s="397"/>
      <c r="CZ46" s="397"/>
      <c r="DA46" s="397"/>
      <c r="DB46" s="398">
        <f>'ภาพรวมกระจาย นน. ระดับหลักสูตร'!BJ45</f>
        <v>2</v>
      </c>
      <c r="DC46" s="463">
        <f>'ภาพรวมกระจาย นน.ระดับรายวิชา'!CQ45</f>
        <v>6.0000000000000005E-2</v>
      </c>
      <c r="DD46" s="466">
        <f>DC46*100/DE46</f>
        <v>2.1887610491729372</v>
      </c>
      <c r="DE46" s="463">
        <f>G46+X46+AH46+BN46+CT46+DC46</f>
        <v>2.7412768526135864</v>
      </c>
      <c r="DF46" s="466">
        <f>H46+Y46+AI46+BO46+CU46+DD46</f>
        <v>100.00000000000003</v>
      </c>
    </row>
    <row r="47" spans="1:110" ht="26.25" customHeight="1" x14ac:dyDescent="0.4">
      <c r="A47" s="23">
        <v>4</v>
      </c>
      <c r="B47" s="270" t="s">
        <v>58</v>
      </c>
      <c r="C47" s="397"/>
      <c r="D47" s="397"/>
      <c r="E47" s="397"/>
      <c r="F47" s="398">
        <f>'ภาพรวมกระจาย นน. ระดับหลักสูตร'!E46</f>
        <v>6</v>
      </c>
      <c r="G47" s="463">
        <f>'ภาพรวมกระจาย นน.ระดับรายวิชา'!G46</f>
        <v>2.0999999999999996</v>
      </c>
      <c r="H47" s="466">
        <f>G47*100/DE47</f>
        <v>79.536086223595476</v>
      </c>
      <c r="I47" s="397"/>
      <c r="J47" s="397"/>
      <c r="K47" s="397"/>
      <c r="L47" s="397"/>
      <c r="M47" s="397"/>
      <c r="N47" s="397"/>
      <c r="O47" s="397"/>
      <c r="P47" s="397"/>
      <c r="Q47" s="397"/>
      <c r="R47" s="397"/>
      <c r="S47" s="397"/>
      <c r="T47" s="397"/>
      <c r="U47" s="397"/>
      <c r="V47" s="397"/>
      <c r="W47" s="398">
        <f>'ภาพรวมกระจาย นน. ระดับหลักสูตร'!O46</f>
        <v>3</v>
      </c>
      <c r="X47" s="463">
        <f>'ภาพรวมกระจาย นน.ระดับรายวิชา'!V46</f>
        <v>0.21037974683544305</v>
      </c>
      <c r="Y47" s="466">
        <f>X47*100/DE47</f>
        <v>7.9679912780961848</v>
      </c>
      <c r="Z47" s="397"/>
      <c r="AA47" s="397"/>
      <c r="AB47" s="397"/>
      <c r="AC47" s="397"/>
      <c r="AD47" s="397"/>
      <c r="AE47" s="397"/>
      <c r="AF47" s="397"/>
      <c r="AG47" s="398">
        <f>'ภาพรวมกระจาย นน. ระดับหลักสูตร'!U46</f>
        <v>0.5</v>
      </c>
      <c r="AH47" s="463">
        <f>'ภาพรวมกระจาย นน.ระดับรายวิชา'!AE46</f>
        <v>3.5037593984962409E-2</v>
      </c>
      <c r="AI47" s="466">
        <f t="shared" si="24"/>
        <v>1.3270252839310956</v>
      </c>
      <c r="AJ47" s="397"/>
      <c r="AK47" s="397"/>
      <c r="AL47" s="397"/>
      <c r="AM47" s="398">
        <f>'ภาพรวมกระจาย นน. ระดับหลักสูตร'!Y46</f>
        <v>0.5</v>
      </c>
      <c r="AN47" s="463">
        <f>'ภาพรวมกระจาย นน.ระดับรายวิชา'!AK46</f>
        <v>3.4893617021276593E-2</v>
      </c>
      <c r="AO47" s="466">
        <f>AN47*100/DE47</f>
        <v>1.3215722533606544</v>
      </c>
      <c r="AP47" s="397"/>
      <c r="AQ47" s="397"/>
      <c r="AR47" s="397"/>
      <c r="AS47" s="397"/>
      <c r="AT47" s="397"/>
      <c r="AU47" s="397"/>
      <c r="AV47" s="397"/>
      <c r="AW47" s="397"/>
      <c r="AX47" s="397"/>
      <c r="AY47" s="397"/>
      <c r="AZ47" s="397"/>
      <c r="BA47" s="397"/>
      <c r="BB47" s="397"/>
      <c r="BC47" s="397"/>
      <c r="BD47" s="397"/>
      <c r="BE47" s="397"/>
      <c r="BF47" s="397"/>
      <c r="BG47" s="397"/>
      <c r="BH47" s="397"/>
      <c r="BI47" s="397"/>
      <c r="BJ47" s="397"/>
      <c r="BK47" s="397"/>
      <c r="BL47" s="397"/>
      <c r="BM47" s="398">
        <f>'ภาพรวมกระจาย นน. ระดับหลักสูตร'!AM46</f>
        <v>2.5</v>
      </c>
      <c r="BN47" s="463">
        <f>'ภาพรวมกระจาย นน.ระดับรายวิชา'!BG46</f>
        <v>0.1</v>
      </c>
      <c r="BO47" s="466">
        <f t="shared" si="26"/>
        <v>3.787432677314071</v>
      </c>
      <c r="BP47" s="397"/>
      <c r="BQ47" s="397"/>
      <c r="BR47" s="397"/>
      <c r="BS47" s="398">
        <f>'ภาพรวมกระจาย นน. ระดับหลักสูตร'!AQ46</f>
        <v>0.5</v>
      </c>
      <c r="BT47" s="463">
        <f>'ภาพรวมกระจาย นน.ระดับรายวิชา'!BM46</f>
        <v>0.02</v>
      </c>
      <c r="BU47" s="466">
        <f>BT47*100/DE47</f>
        <v>0.75748653546281419</v>
      </c>
      <c r="BV47" s="397"/>
      <c r="BW47" s="398">
        <f>'ภาพรวมกระจาย นน. ระดับหลักสูตร'!AS46</f>
        <v>2</v>
      </c>
      <c r="BX47" s="463">
        <f>'ภาพรวมกระจาย นน.ระดับรายวิชา'!BP46</f>
        <v>0.13999999999999999</v>
      </c>
      <c r="BY47" s="466">
        <f t="shared" ref="BY47:BY48" si="27">BX47*100/DE47</f>
        <v>5.302405748239698</v>
      </c>
      <c r="BZ47" s="397"/>
      <c r="CA47" s="397"/>
      <c r="CB47" s="397"/>
      <c r="CC47" s="397"/>
      <c r="CD47" s="397"/>
      <c r="CE47" s="397"/>
      <c r="CF47" s="397"/>
      <c r="CG47" s="397"/>
      <c r="CH47" s="397"/>
      <c r="CI47" s="397"/>
      <c r="CJ47" s="397"/>
      <c r="CK47" s="397"/>
      <c r="CL47" s="397"/>
      <c r="CM47" s="397"/>
      <c r="CN47" s="397"/>
      <c r="CO47" s="397"/>
      <c r="CP47" s="397"/>
      <c r="CQ47" s="397"/>
      <c r="CR47" s="397"/>
      <c r="CS47" s="397"/>
      <c r="CT47" s="397"/>
      <c r="CU47" s="397"/>
      <c r="CV47" s="397"/>
      <c r="CW47" s="397"/>
      <c r="CX47" s="397"/>
      <c r="CY47" s="397"/>
      <c r="CZ47" s="397"/>
      <c r="DA47" s="397"/>
      <c r="DB47" s="397"/>
      <c r="DC47" s="397"/>
      <c r="DD47" s="397"/>
      <c r="DE47" s="463">
        <f>G47+X47+AH47+AN47+BN47+BT47+BX47</f>
        <v>2.6403109578416819</v>
      </c>
      <c r="DF47" s="466">
        <f>H47+Y47+AI47+AO47+BO47+BU47+BY47</f>
        <v>99.999999999999986</v>
      </c>
    </row>
    <row r="48" spans="1:110" x14ac:dyDescent="0.4">
      <c r="A48" s="23">
        <v>5</v>
      </c>
      <c r="B48" s="270" t="s">
        <v>13</v>
      </c>
      <c r="C48" s="397"/>
      <c r="D48" s="397"/>
      <c r="E48" s="397"/>
      <c r="F48" s="398">
        <f>'ภาพรวมกระจาย นน. ระดับหลักสูตร'!E47</f>
        <v>6</v>
      </c>
      <c r="G48" s="463">
        <f>'ภาพรวมกระจาย นน.ระดับรายวิชา'!G47</f>
        <v>2.0999999999999996</v>
      </c>
      <c r="H48" s="466">
        <f>G48*100/DE48</f>
        <v>60.162781186094065</v>
      </c>
      <c r="I48" s="397"/>
      <c r="J48" s="397"/>
      <c r="K48" s="397"/>
      <c r="L48" s="397"/>
      <c r="M48" s="397"/>
      <c r="N48" s="397"/>
      <c r="O48" s="397"/>
      <c r="P48" s="397"/>
      <c r="Q48" s="397"/>
      <c r="R48" s="397"/>
      <c r="S48" s="397"/>
      <c r="T48" s="397"/>
      <c r="U48" s="397"/>
      <c r="V48" s="397"/>
      <c r="W48" s="398">
        <f>'ภาพรวมกระจาย นน. ระดับหลักสูตร'!O47</f>
        <v>3</v>
      </c>
      <c r="X48" s="463">
        <f>'ภาพรวมกระจาย นน.ระดับรายวิชา'!V47</f>
        <v>0.21037974683544305</v>
      </c>
      <c r="Y48" s="466">
        <f>X48*100/DE48</f>
        <v>6.0271574642126797</v>
      </c>
      <c r="Z48" s="397"/>
      <c r="AA48" s="397"/>
      <c r="AB48" s="397"/>
      <c r="AC48" s="397"/>
      <c r="AD48" s="397"/>
      <c r="AE48" s="397"/>
      <c r="AF48" s="397"/>
      <c r="AG48" s="398">
        <f>'ภาพรวมกระจาย นน. ระดับหลักสูตร'!U47</f>
        <v>2</v>
      </c>
      <c r="AH48" s="463">
        <f>'ภาพรวมกระจาย นน.ระดับรายวิชา'!AE47</f>
        <v>0.14015037593984964</v>
      </c>
      <c r="AI48" s="466">
        <f t="shared" si="24"/>
        <v>4.0151601908657133</v>
      </c>
      <c r="AJ48" s="397"/>
      <c r="AK48" s="397"/>
      <c r="AL48" s="397"/>
      <c r="AM48" s="397"/>
      <c r="AN48" s="397"/>
      <c r="AO48" s="397"/>
      <c r="AP48" s="397"/>
      <c r="AQ48" s="397"/>
      <c r="AR48" s="397"/>
      <c r="AS48" s="397"/>
      <c r="AT48" s="397"/>
      <c r="AU48" s="397"/>
      <c r="AV48" s="397"/>
      <c r="AW48" s="397"/>
      <c r="AX48" s="397"/>
      <c r="AY48" s="397"/>
      <c r="AZ48" s="397"/>
      <c r="BA48" s="397"/>
      <c r="BB48" s="397"/>
      <c r="BC48" s="397"/>
      <c r="BD48" s="397"/>
      <c r="BE48" s="397"/>
      <c r="BF48" s="397"/>
      <c r="BG48" s="397"/>
      <c r="BH48" s="397"/>
      <c r="BI48" s="397"/>
      <c r="BJ48" s="397"/>
      <c r="BK48" s="397"/>
      <c r="BL48" s="397"/>
      <c r="BM48" s="397"/>
      <c r="BN48" s="397"/>
      <c r="BO48" s="397"/>
      <c r="BP48" s="397"/>
      <c r="BQ48" s="397"/>
      <c r="BR48" s="397"/>
      <c r="BS48" s="397"/>
      <c r="BT48" s="397"/>
      <c r="BU48" s="397"/>
      <c r="BV48" s="397"/>
      <c r="BW48" s="398">
        <f>'ภาพรวมกระจาย นน. ระดับหลักสูตร'!AS47</f>
        <v>2</v>
      </c>
      <c r="BX48" s="463">
        <f>'ภาพรวมกระจาย นน.ระดับรายวิชา'!BP47</f>
        <v>0.13999999999999999</v>
      </c>
      <c r="BY48" s="466">
        <f t="shared" si="27"/>
        <v>4.0108520790729383</v>
      </c>
      <c r="BZ48" s="397"/>
      <c r="CA48" s="397"/>
      <c r="CB48" s="397"/>
      <c r="CC48" s="397"/>
      <c r="CD48" s="397"/>
      <c r="CE48" s="397"/>
      <c r="CF48" s="397"/>
      <c r="CG48" s="397"/>
      <c r="CH48" s="397"/>
      <c r="CI48" s="397"/>
      <c r="CJ48" s="397"/>
      <c r="CK48" s="397"/>
      <c r="CL48" s="397"/>
      <c r="CM48" s="397"/>
      <c r="CN48" s="397"/>
      <c r="CO48" s="397"/>
      <c r="CP48" s="397"/>
      <c r="CQ48" s="397"/>
      <c r="CR48" s="397"/>
      <c r="CS48" s="397"/>
      <c r="CT48" s="397"/>
      <c r="CU48" s="397"/>
      <c r="CV48" s="398">
        <f>'ภาพรวมกระจาย นน. ระดับหลักสูตร'!BG47</f>
        <v>25</v>
      </c>
      <c r="CW48" s="463">
        <f>'ภาพรวมกระจาย นน.ระดับรายวิชา'!CL47</f>
        <v>0.75</v>
      </c>
      <c r="CX48" s="466">
        <f>CW48*100/DE48</f>
        <v>21.486707566462169</v>
      </c>
      <c r="CY48" s="397"/>
      <c r="CZ48" s="397"/>
      <c r="DA48" s="397"/>
      <c r="DB48" s="398">
        <f>'ภาพรวมกระจาย นน. ระดับหลักสูตร'!BJ47</f>
        <v>5</v>
      </c>
      <c r="DC48" s="463">
        <f>'ภาพรวมกระจาย นน.ระดับรายวิชา'!CQ47</f>
        <v>0.15000000000000002</v>
      </c>
      <c r="DD48" s="466">
        <f>DC48*100/DE48</f>
        <v>4.2973415132924346</v>
      </c>
      <c r="DE48" s="463">
        <f>G48+X48+AH48+BX48+CW48+DC48</f>
        <v>3.4905301227752923</v>
      </c>
      <c r="DF48" s="466">
        <f>H48+Y48+AI48+BY48+CX48+DD48</f>
        <v>100</v>
      </c>
    </row>
    <row r="49" spans="1:110" ht="26.25" customHeight="1" x14ac:dyDescent="0.4">
      <c r="A49" s="23">
        <v>6</v>
      </c>
      <c r="B49" s="270" t="s">
        <v>59</v>
      </c>
      <c r="C49" s="397"/>
      <c r="D49" s="397"/>
      <c r="E49" s="397"/>
      <c r="F49" s="397"/>
      <c r="G49" s="397"/>
      <c r="H49" s="397"/>
      <c r="I49" s="397"/>
      <c r="J49" s="397"/>
      <c r="K49" s="397"/>
      <c r="L49" s="397"/>
      <c r="M49" s="397"/>
      <c r="N49" s="397"/>
      <c r="O49" s="397"/>
      <c r="P49" s="398">
        <f>'ภาพรวมกระจาย นน. ระดับหลักสูตร'!K48</f>
        <v>7.5</v>
      </c>
      <c r="Q49" s="463">
        <f>'ภาพรวมกระจาย นน.ระดับรายวิชา'!P48</f>
        <v>1.875</v>
      </c>
      <c r="R49" s="466">
        <f>Q49*100/DE49</f>
        <v>52.307464015432551</v>
      </c>
      <c r="S49" s="397"/>
      <c r="T49" s="397"/>
      <c r="U49" s="397"/>
      <c r="V49" s="397"/>
      <c r="W49" s="397"/>
      <c r="X49" s="397"/>
      <c r="Y49" s="397"/>
      <c r="Z49" s="398">
        <f>'ภาพรวมกระจาย นน. ระดับหลักสูตร'!Q48</f>
        <v>7</v>
      </c>
      <c r="AA49" s="463">
        <f>'ภาพรวมกระจาย นน.ระดับรายวิชา'!Y48</f>
        <v>0.49000000000000005</v>
      </c>
      <c r="AB49" s="466">
        <f>AA49*100/DE49</f>
        <v>13.669683929366377</v>
      </c>
      <c r="AC49" s="397"/>
      <c r="AD49" s="397"/>
      <c r="AE49" s="397"/>
      <c r="AF49" s="397"/>
      <c r="AG49" s="397"/>
      <c r="AH49" s="397"/>
      <c r="AI49" s="397"/>
      <c r="AJ49" s="398">
        <f>'ภาพรวมกระจาย นน. ระดับหลักสูตร'!W48</f>
        <v>2</v>
      </c>
      <c r="AK49" s="463">
        <f>'ภาพรวมกระจาย นน.ระดับรายวิชา'!AH48</f>
        <v>0.14000000000000001</v>
      </c>
      <c r="AL49" s="466">
        <f t="shared" ref="AL49:AL52" si="28">AK49*100/DE49</f>
        <v>3.9056239798189645</v>
      </c>
      <c r="AM49" s="398">
        <f>'ภาพรวมกระจาย นน. ระดับหลักสูตร'!Y48</f>
        <v>2</v>
      </c>
      <c r="AN49" s="463">
        <f>'ภาพรวมกระจาย นน.ระดับรายวิชา'!AK48</f>
        <v>0.13957446808510637</v>
      </c>
      <c r="AO49" s="466">
        <f>AN49*100/DE49</f>
        <v>3.8937527823119154</v>
      </c>
      <c r="AP49" s="397"/>
      <c r="AQ49" s="397"/>
      <c r="AR49" s="397"/>
      <c r="AS49" s="397"/>
      <c r="AT49" s="398">
        <f>'ภาพรวมกระจาย นน. ระดับหลักสูตร'!AC48</f>
        <v>9</v>
      </c>
      <c r="AU49" s="463">
        <f>'ภาพรวมกระจาย นน.ระดับรายวิชา'!AQ48</f>
        <v>0.45</v>
      </c>
      <c r="AV49" s="466">
        <f t="shared" ref="AV49:AV50" si="29">AU49*100/DE49</f>
        <v>12.553791363703812</v>
      </c>
      <c r="AW49" s="397"/>
      <c r="AX49" s="397"/>
      <c r="AY49" s="397"/>
      <c r="AZ49" s="397"/>
      <c r="BA49" s="397"/>
      <c r="BB49" s="397"/>
      <c r="BC49" s="397"/>
      <c r="BD49" s="397"/>
      <c r="BE49" s="397"/>
      <c r="BF49" s="397"/>
      <c r="BG49" s="397"/>
      <c r="BH49" s="397"/>
      <c r="BI49" s="397"/>
      <c r="BJ49" s="397"/>
      <c r="BK49" s="397"/>
      <c r="BL49" s="397"/>
      <c r="BM49" s="397"/>
      <c r="BN49" s="397"/>
      <c r="BO49" s="397"/>
      <c r="BP49" s="397"/>
      <c r="BQ49" s="397"/>
      <c r="BR49" s="397"/>
      <c r="BS49" s="397"/>
      <c r="BT49" s="397"/>
      <c r="BU49" s="397"/>
      <c r="BV49" s="397"/>
      <c r="BW49" s="397"/>
      <c r="BX49" s="397"/>
      <c r="BY49" s="397"/>
      <c r="BZ49" s="398">
        <f>'ภาพรวมกระจาย นน. ระดับหลักสูตร'!AU48</f>
        <v>7</v>
      </c>
      <c r="CA49" s="463">
        <f>'ภาพรวมกระจาย นน.ระดับรายวิชา'!BS48</f>
        <v>0.49</v>
      </c>
      <c r="CB49" s="466">
        <f t="shared" ref="CB49:CB50" si="30">CA49*100/DE49</f>
        <v>13.669683929366373</v>
      </c>
      <c r="CC49" s="397"/>
      <c r="CD49" s="397"/>
      <c r="CE49" s="397"/>
      <c r="CF49" s="397"/>
      <c r="CG49" s="397"/>
      <c r="CH49" s="397"/>
      <c r="CI49" s="397"/>
      <c r="CJ49" s="397"/>
      <c r="CK49" s="397"/>
      <c r="CL49" s="397"/>
      <c r="CM49" s="397"/>
      <c r="CN49" s="397"/>
      <c r="CO49" s="397"/>
      <c r="CP49" s="397"/>
      <c r="CQ49" s="397"/>
      <c r="CR49" s="397"/>
      <c r="CS49" s="397"/>
      <c r="CT49" s="397"/>
      <c r="CU49" s="397"/>
      <c r="CV49" s="397"/>
      <c r="CW49" s="397"/>
      <c r="CX49" s="397"/>
      <c r="CY49" s="397"/>
      <c r="CZ49" s="397"/>
      <c r="DA49" s="397"/>
      <c r="DB49" s="397"/>
      <c r="DC49" s="397"/>
      <c r="DD49" s="397"/>
      <c r="DE49" s="463">
        <f>Q49+AA49+AK49+AN49+AU49+CA49</f>
        <v>3.5845744680851066</v>
      </c>
      <c r="DF49" s="466">
        <f>R49+AB49+AL49+AO49+AV49+CB49</f>
        <v>100</v>
      </c>
    </row>
    <row r="50" spans="1:110" ht="26.25" customHeight="1" x14ac:dyDescent="0.4">
      <c r="A50" s="23">
        <v>7</v>
      </c>
      <c r="B50" s="270" t="s">
        <v>60</v>
      </c>
      <c r="C50" s="397"/>
      <c r="D50" s="397"/>
      <c r="E50" s="397"/>
      <c r="F50" s="397"/>
      <c r="G50" s="397"/>
      <c r="H50" s="397"/>
      <c r="I50" s="397"/>
      <c r="J50" s="397"/>
      <c r="K50" s="397"/>
      <c r="L50" s="397"/>
      <c r="M50" s="397"/>
      <c r="N50" s="397"/>
      <c r="O50" s="397"/>
      <c r="P50" s="398">
        <f>'ภาพรวมกระจาย นน. ระดับหลักสูตร'!K49</f>
        <v>7.5</v>
      </c>
      <c r="Q50" s="463">
        <f>'ภาพรวมกระจาย นน.ระดับรายวิชา'!P49</f>
        <v>1.875</v>
      </c>
      <c r="R50" s="466">
        <f>Q50*100/DE50</f>
        <v>33.875338753387524</v>
      </c>
      <c r="S50" s="397"/>
      <c r="T50" s="397"/>
      <c r="U50" s="397"/>
      <c r="V50" s="397"/>
      <c r="W50" s="397"/>
      <c r="X50" s="397"/>
      <c r="Y50" s="397"/>
      <c r="Z50" s="398">
        <f>'ภาพรวมกระจาย นน. ระดับหลักสูตร'!Q49</f>
        <v>7</v>
      </c>
      <c r="AA50" s="463">
        <f>'ภาพรวมกระจาย นน.ระดับรายวิชา'!Y49</f>
        <v>0.49000000000000005</v>
      </c>
      <c r="AB50" s="466">
        <f>AA50*100/DE50</f>
        <v>8.8527551942186093</v>
      </c>
      <c r="AC50" s="397"/>
      <c r="AD50" s="397"/>
      <c r="AE50" s="397"/>
      <c r="AF50" s="397"/>
      <c r="AG50" s="397"/>
      <c r="AH50" s="397"/>
      <c r="AI50" s="397"/>
      <c r="AJ50" s="398">
        <f>'ภาพรวมกระจาย นน. ระดับหลักสูตร'!W49</f>
        <v>4</v>
      </c>
      <c r="AK50" s="463">
        <f>'ภาพรวมกระจาย นน.ระดับรายวิชา'!AH49</f>
        <v>0.28000000000000003</v>
      </c>
      <c r="AL50" s="466">
        <f t="shared" si="28"/>
        <v>5.0587172538392045</v>
      </c>
      <c r="AM50" s="397"/>
      <c r="AN50" s="397"/>
      <c r="AO50" s="397"/>
      <c r="AP50" s="397"/>
      <c r="AQ50" s="397"/>
      <c r="AR50" s="397"/>
      <c r="AS50" s="397"/>
      <c r="AT50" s="398">
        <f>'ภาพรวมกระจาย นน. ระดับหลักสูตร'!AC49</f>
        <v>9</v>
      </c>
      <c r="AU50" s="463">
        <f>'ภาพรวมกระจาย นน.ระดับรายวิชา'!AQ49</f>
        <v>0.45</v>
      </c>
      <c r="AV50" s="466">
        <f t="shared" si="29"/>
        <v>8.1300813008130071</v>
      </c>
      <c r="AW50" s="397"/>
      <c r="AX50" s="397"/>
      <c r="AY50" s="397"/>
      <c r="AZ50" s="397"/>
      <c r="BA50" s="397"/>
      <c r="BB50" s="397"/>
      <c r="BC50" s="397"/>
      <c r="BD50" s="397"/>
      <c r="BE50" s="397"/>
      <c r="BF50" s="398">
        <f>'ภาพรวมกระจาย นน. ระดับหลักสูตร'!AI49</f>
        <v>25</v>
      </c>
      <c r="BG50" s="463">
        <f>'ภาพรวมกระจาย นน.ระดับรายวิชา'!BA49</f>
        <v>1</v>
      </c>
      <c r="BH50" s="466">
        <f>BG50*100/DE50</f>
        <v>18.066847335140015</v>
      </c>
      <c r="BI50" s="398">
        <f>'ภาพรวมกระจาย นน. ระดับหลักสูตร'!AK49</f>
        <v>5</v>
      </c>
      <c r="BJ50" s="463">
        <f>'ภาพรวมกระจาย นน.ระดับรายวิชา'!BD49</f>
        <v>0.2</v>
      </c>
      <c r="BK50" s="466">
        <f t="shared" ref="BK50:BK51" si="31">BJ50*100/DE50</f>
        <v>3.613369467028003</v>
      </c>
      <c r="BL50" s="397"/>
      <c r="BM50" s="397"/>
      <c r="BN50" s="397"/>
      <c r="BO50" s="397"/>
      <c r="BP50" s="398">
        <f>'ภาพรวมกระจาย นน. ระดับหลักสูตร'!AO49</f>
        <v>6</v>
      </c>
      <c r="BQ50" s="463">
        <f>'ภาพรวมกระจาย นน.ระดับรายวิชา'!BJ49</f>
        <v>0.24000000000000002</v>
      </c>
      <c r="BR50" s="466">
        <f t="shared" ref="BR50:BR52" si="32">BQ50*100/DE50</f>
        <v>4.3360433604336039</v>
      </c>
      <c r="BS50" s="397"/>
      <c r="BT50" s="397"/>
      <c r="BU50" s="397"/>
      <c r="BV50" s="397"/>
      <c r="BW50" s="397"/>
      <c r="BX50" s="397"/>
      <c r="BY50" s="397"/>
      <c r="BZ50" s="398">
        <f>'ภาพรวมกระจาย นน. ระดับหลักสูตร'!AU49</f>
        <v>4</v>
      </c>
      <c r="CA50" s="463">
        <f>'ภาพรวมกระจาย นน.ระดับรายวิชา'!BS49</f>
        <v>0.28000000000000003</v>
      </c>
      <c r="CB50" s="466">
        <f t="shared" si="30"/>
        <v>5.0587172538392045</v>
      </c>
      <c r="CC50" s="397"/>
      <c r="CD50" s="397"/>
      <c r="CE50" s="397"/>
      <c r="CF50" s="398">
        <f>'ภาพรวมกระจาย นน. ระดับหลักสูตร'!AX49</f>
        <v>3</v>
      </c>
      <c r="CG50" s="463">
        <f>'ภาพรวมกระจาย นน.ระดับรายวิชา'!BX49</f>
        <v>0.21000000000000002</v>
      </c>
      <c r="CH50" s="466">
        <f>CG50*100/DE50</f>
        <v>3.7940379403794036</v>
      </c>
      <c r="CI50" s="397"/>
      <c r="CJ50" s="397"/>
      <c r="CK50" s="397"/>
      <c r="CL50" s="398">
        <f>'ภาพรวมกระจาย นน. ระดับหลักสูตร'!BA49</f>
        <v>17</v>
      </c>
      <c r="CM50" s="463">
        <f>'ภาพรวมกระจาย นน.ระดับรายวิชา'!CC49</f>
        <v>0.51</v>
      </c>
      <c r="CN50" s="466">
        <f>CM50*100/DE50</f>
        <v>9.2140921409214069</v>
      </c>
      <c r="CO50" s="397"/>
      <c r="CP50" s="397"/>
      <c r="CQ50" s="397"/>
      <c r="CR50" s="397"/>
      <c r="CS50" s="397"/>
      <c r="CT50" s="397"/>
      <c r="CU50" s="397"/>
      <c r="CV50" s="397"/>
      <c r="CW50" s="397"/>
      <c r="CX50" s="397"/>
      <c r="CY50" s="397"/>
      <c r="CZ50" s="397"/>
      <c r="DA50" s="397"/>
      <c r="DB50" s="397"/>
      <c r="DC50" s="397"/>
      <c r="DD50" s="397"/>
      <c r="DE50" s="463">
        <f>Q50+AA50+AK50+AU50+BG50+BJ50+BQ50+CA50+CG50+CM50</f>
        <v>5.535000000000001</v>
      </c>
      <c r="DF50" s="466">
        <f>R50+AB50+AL50+AV50+BH50+BK50+BR50+CB50+CH50+CN50</f>
        <v>99.999999999999986</v>
      </c>
    </row>
    <row r="51" spans="1:110" ht="26.25" customHeight="1" x14ac:dyDescent="0.4">
      <c r="A51" s="23">
        <v>8</v>
      </c>
      <c r="B51" s="270" t="s">
        <v>61</v>
      </c>
      <c r="C51" s="397"/>
      <c r="D51" s="397"/>
      <c r="E51" s="397"/>
      <c r="F51" s="397"/>
      <c r="G51" s="397"/>
      <c r="H51" s="397"/>
      <c r="I51" s="397"/>
      <c r="J51" s="397"/>
      <c r="K51" s="397"/>
      <c r="L51" s="397"/>
      <c r="M51" s="397"/>
      <c r="N51" s="397"/>
      <c r="O51" s="397"/>
      <c r="P51" s="398">
        <f>'ภาพรวมกระจาย นน. ระดับหลักสูตร'!K50</f>
        <v>7.5</v>
      </c>
      <c r="Q51" s="463">
        <f>'ภาพรวมกระจาย นน.ระดับรายวิชา'!P50</f>
        <v>1.875</v>
      </c>
      <c r="R51" s="466">
        <f>Q51*100/DE51</f>
        <v>50.750093581732841</v>
      </c>
      <c r="S51" s="397"/>
      <c r="T51" s="397"/>
      <c r="U51" s="397"/>
      <c r="V51" s="397"/>
      <c r="W51" s="397"/>
      <c r="X51" s="397"/>
      <c r="Y51" s="397"/>
      <c r="Z51" s="398">
        <f>'ภาพรวมกระจาย นน. ระดับหลักสูตร'!Q50</f>
        <v>8</v>
      </c>
      <c r="AA51" s="463">
        <f>'ภาพรวมกระจาย นน.ระดับรายวิชา'!Y50</f>
        <v>0.56000000000000005</v>
      </c>
      <c r="AB51" s="466">
        <f>AA51*100/DE51</f>
        <v>15.157361283077543</v>
      </c>
      <c r="AC51" s="397"/>
      <c r="AD51" s="397"/>
      <c r="AE51" s="397"/>
      <c r="AF51" s="397"/>
      <c r="AG51" s="397"/>
      <c r="AH51" s="397"/>
      <c r="AI51" s="397"/>
      <c r="AJ51" s="398">
        <f>'ภาพรวมกระจาย นน. ระดับหลักสูตร'!W50</f>
        <v>2</v>
      </c>
      <c r="AK51" s="463">
        <f>'ภาพรวมกระจาย นน.ระดับรายวิชา'!AH50</f>
        <v>0.14000000000000001</v>
      </c>
      <c r="AL51" s="466">
        <f t="shared" si="28"/>
        <v>3.7893403207693859</v>
      </c>
      <c r="AM51" s="398">
        <f>'ภาพรวมกระจาย นน. ระดับหลักสูตร'!Y50</f>
        <v>2</v>
      </c>
      <c r="AN51" s="463">
        <f>'ภาพรวมกระจาย นน.ระดับรายวิชา'!AK50</f>
        <v>0.13957446808510637</v>
      </c>
      <c r="AO51" s="466">
        <f>AN51*100/DE51</f>
        <v>3.7778225690345235</v>
      </c>
      <c r="AP51" s="397"/>
      <c r="AQ51" s="397"/>
      <c r="AR51" s="397"/>
      <c r="AS51" s="397"/>
      <c r="AT51" s="397"/>
      <c r="AU51" s="397"/>
      <c r="AV51" s="397"/>
      <c r="AW51" s="397"/>
      <c r="AX51" s="397"/>
      <c r="AY51" s="397"/>
      <c r="AZ51" s="397"/>
      <c r="BA51" s="397"/>
      <c r="BB51" s="397"/>
      <c r="BC51" s="397"/>
      <c r="BD51" s="397"/>
      <c r="BE51" s="397"/>
      <c r="BF51" s="398">
        <f>'ภาพรวมกระจาย นน. ระดับหลักสูตร'!AI50</f>
        <v>10</v>
      </c>
      <c r="BG51" s="463">
        <f>'ภาพรวมกระจาย นน.ระดับรายวิชา'!BA50</f>
        <v>0.4</v>
      </c>
      <c r="BH51" s="466">
        <f t="shared" ref="BH51:BH52" si="33">BG51*100/DE51</f>
        <v>10.826686630769672</v>
      </c>
      <c r="BI51" s="398">
        <f>'ภาพรวมกระจาย นน. ระดับหลักสูตร'!AK50</f>
        <v>5</v>
      </c>
      <c r="BJ51" s="463">
        <f>'ภาพรวมกระจาย นน.ระดับรายวิชา'!BD50</f>
        <v>0.2</v>
      </c>
      <c r="BK51" s="466">
        <f t="shared" si="31"/>
        <v>5.4133433153848358</v>
      </c>
      <c r="BL51" s="397"/>
      <c r="BM51" s="397"/>
      <c r="BN51" s="397"/>
      <c r="BO51" s="397"/>
      <c r="BP51" s="398">
        <f>'ภาพรวมกระจาย นน. ระดับหลักสูตร'!AO50</f>
        <v>6</v>
      </c>
      <c r="BQ51" s="463">
        <f>'ภาพรวมกระจาย นน.ระดับรายวิชา'!BJ50</f>
        <v>0.24000000000000002</v>
      </c>
      <c r="BR51" s="466">
        <f t="shared" si="32"/>
        <v>6.4960119784618042</v>
      </c>
      <c r="BS51" s="397"/>
      <c r="BT51" s="397"/>
      <c r="BU51" s="397"/>
      <c r="BV51" s="397"/>
      <c r="BW51" s="398">
        <f>'ภาพรวมกระจาย นน. ระดับหลักสูตร'!AS50</f>
        <v>2</v>
      </c>
      <c r="BX51" s="463">
        <f>'ภาพรวมกระจาย นน.ระดับรายวิชา'!BP50</f>
        <v>0.13999999999999999</v>
      </c>
      <c r="BY51" s="466">
        <f t="shared" ref="BY51" si="34">BX51*100/DE51</f>
        <v>3.789340320769385</v>
      </c>
      <c r="BZ51" s="397"/>
      <c r="CA51" s="397"/>
      <c r="CB51" s="397"/>
      <c r="CC51" s="397"/>
      <c r="CD51" s="397"/>
      <c r="CE51" s="397"/>
      <c r="CF51" s="397"/>
      <c r="CG51" s="397"/>
      <c r="CH51" s="397"/>
      <c r="CI51" s="397"/>
      <c r="CJ51" s="397"/>
      <c r="CK51" s="397"/>
      <c r="CL51" s="397"/>
      <c r="CM51" s="397"/>
      <c r="CN51" s="397"/>
      <c r="CO51" s="397"/>
      <c r="CP51" s="397"/>
      <c r="CQ51" s="397"/>
      <c r="CR51" s="397"/>
      <c r="CS51" s="397"/>
      <c r="CT51" s="397"/>
      <c r="CU51" s="397"/>
      <c r="CV51" s="397"/>
      <c r="CW51" s="397"/>
      <c r="CX51" s="397"/>
      <c r="CY51" s="397"/>
      <c r="CZ51" s="397"/>
      <c r="DA51" s="397"/>
      <c r="DB51" s="397"/>
      <c r="DC51" s="397"/>
      <c r="DD51" s="397"/>
      <c r="DE51" s="463">
        <f>Q51+AA51+AK51+AN51+BG51+BJ51+BQ51+BX51</f>
        <v>3.6945744680851069</v>
      </c>
      <c r="DF51" s="466">
        <f>R51+AB51+AL51+AO51+BH51+BK51+BR51+BY51</f>
        <v>100</v>
      </c>
    </row>
    <row r="52" spans="1:110" x14ac:dyDescent="0.4">
      <c r="A52" s="23">
        <v>9</v>
      </c>
      <c r="B52" s="270" t="s">
        <v>62</v>
      </c>
      <c r="C52" s="397"/>
      <c r="D52" s="397"/>
      <c r="E52" s="397"/>
      <c r="F52" s="397"/>
      <c r="G52" s="397"/>
      <c r="H52" s="397"/>
      <c r="I52" s="397"/>
      <c r="J52" s="397"/>
      <c r="K52" s="397"/>
      <c r="L52" s="397"/>
      <c r="M52" s="397"/>
      <c r="N52" s="397"/>
      <c r="O52" s="397"/>
      <c r="P52" s="398">
        <f>'ภาพรวมกระจาย นน. ระดับหลักสูตร'!K51</f>
        <v>7.5</v>
      </c>
      <c r="Q52" s="463">
        <f>'ภาพรวมกระจาย นน.ระดับรายวิชา'!P51</f>
        <v>1.875</v>
      </c>
      <c r="R52" s="466">
        <f>Q52*100/DE52</f>
        <v>32.523850823937551</v>
      </c>
      <c r="S52" s="397"/>
      <c r="T52" s="397"/>
      <c r="U52" s="397"/>
      <c r="V52" s="397"/>
      <c r="W52" s="397"/>
      <c r="X52" s="397"/>
      <c r="Y52" s="397"/>
      <c r="Z52" s="398">
        <f>'ภาพรวมกระจาย นน. ระดับหลักสูตร'!Q51</f>
        <v>8</v>
      </c>
      <c r="AA52" s="463">
        <f>'ภาพรวมกระจาย นน.ระดับรายวิชา'!Y51</f>
        <v>0.56000000000000005</v>
      </c>
      <c r="AB52" s="466">
        <f>AA52*100/DE52</f>
        <v>9.7137901127493507</v>
      </c>
      <c r="AC52" s="397"/>
      <c r="AD52" s="397"/>
      <c r="AE52" s="397"/>
      <c r="AF52" s="397"/>
      <c r="AG52" s="397"/>
      <c r="AH52" s="397"/>
      <c r="AI52" s="397"/>
      <c r="AJ52" s="398">
        <f>'ภาพรวมกระจาย นน. ระดับหลักสูตร'!W51</f>
        <v>8</v>
      </c>
      <c r="AK52" s="463">
        <f>'ภาพรวมกระจาย นน.ระดับรายวิชา'!AH51</f>
        <v>0.56000000000000005</v>
      </c>
      <c r="AL52" s="466">
        <f t="shared" si="28"/>
        <v>9.7137901127493507</v>
      </c>
      <c r="AM52" s="397"/>
      <c r="AN52" s="397"/>
      <c r="AO52" s="397"/>
      <c r="AP52" s="397"/>
      <c r="AQ52" s="397"/>
      <c r="AR52" s="397"/>
      <c r="AS52" s="397"/>
      <c r="AT52" s="397"/>
      <c r="AU52" s="397"/>
      <c r="AV52" s="397"/>
      <c r="AW52" s="397"/>
      <c r="AX52" s="397"/>
      <c r="AY52" s="397"/>
      <c r="AZ52" s="397"/>
      <c r="BA52" s="397"/>
      <c r="BB52" s="397"/>
      <c r="BC52" s="397"/>
      <c r="BD52" s="397"/>
      <c r="BE52" s="397"/>
      <c r="BF52" s="398">
        <f>'ภาพรวมกระจาย นน. ระดับหลักสูตร'!AI51</f>
        <v>15</v>
      </c>
      <c r="BG52" s="463">
        <f>'ภาพรวมกระจาย นน.ระดับรายวิชา'!BA51</f>
        <v>0.6</v>
      </c>
      <c r="BH52" s="466">
        <f t="shared" si="33"/>
        <v>10.407632263660016</v>
      </c>
      <c r="BI52" s="397"/>
      <c r="BJ52" s="397"/>
      <c r="BK52" s="397"/>
      <c r="BL52" s="397"/>
      <c r="BM52" s="397"/>
      <c r="BN52" s="397"/>
      <c r="BO52" s="397"/>
      <c r="BP52" s="398">
        <f>'ภาพรวมกระจาย นน. ระดับหลักสูตร'!AO51</f>
        <v>6</v>
      </c>
      <c r="BQ52" s="463">
        <f>'ภาพรวมกระจาย นน.ระดับรายวิชา'!BJ51</f>
        <v>0.24000000000000002</v>
      </c>
      <c r="BR52" s="466">
        <f t="shared" si="32"/>
        <v>4.1630529054640073</v>
      </c>
      <c r="BS52" s="397"/>
      <c r="BT52" s="397"/>
      <c r="BU52" s="397"/>
      <c r="BV52" s="397"/>
      <c r="BW52" s="397"/>
      <c r="BX52" s="397"/>
      <c r="BY52" s="397"/>
      <c r="BZ52" s="398">
        <f>'ภาพรวมกระจาย นน. ระดับหลักสูตร'!AU51</f>
        <v>7</v>
      </c>
      <c r="CA52" s="463">
        <f>'ภาพรวมกระจาย นน.ระดับรายวิชา'!BS51</f>
        <v>0.49</v>
      </c>
      <c r="CB52" s="466">
        <f>CA52*100/DE52</f>
        <v>8.4995663486556801</v>
      </c>
      <c r="CC52" s="397"/>
      <c r="CD52" s="397"/>
      <c r="CE52" s="397"/>
      <c r="CF52" s="397"/>
      <c r="CG52" s="397"/>
      <c r="CH52" s="397"/>
      <c r="CI52" s="397"/>
      <c r="CJ52" s="397"/>
      <c r="CK52" s="397"/>
      <c r="CL52" s="398">
        <f>'ภาพรวมกระจาย นน. ระดับหลักสูตร'!BA51</f>
        <v>18</v>
      </c>
      <c r="CM52" s="463">
        <f>'ภาพรวมกระจาย นน.ระดับรายวิชา'!CC51</f>
        <v>0.54</v>
      </c>
      <c r="CN52" s="466">
        <f>CM52*100/DE52</f>
        <v>9.3668690372940144</v>
      </c>
      <c r="CO52" s="397"/>
      <c r="CP52" s="397"/>
      <c r="CQ52" s="397"/>
      <c r="CR52" s="397"/>
      <c r="CS52" s="397"/>
      <c r="CT52" s="397"/>
      <c r="CU52" s="397"/>
      <c r="CV52" s="398">
        <f>'ภาพรวมกระจาย นน. ระดับหลักสูตร'!BG51</f>
        <v>25</v>
      </c>
      <c r="CW52" s="463">
        <f>'ภาพรวมกระจาย นน.ระดับรายวิชา'!CL51</f>
        <v>0.75</v>
      </c>
      <c r="CX52" s="466">
        <f>CW52*100/DE52</f>
        <v>13.009540329575021</v>
      </c>
      <c r="CY52" s="397"/>
      <c r="CZ52" s="397"/>
      <c r="DA52" s="397"/>
      <c r="DB52" s="398">
        <f>'ภาพรวมกระจาย นน. ระดับหลักสูตร'!BJ51</f>
        <v>5</v>
      </c>
      <c r="DC52" s="463">
        <f>'ภาพรวมกระจาย นน.ระดับรายวิชา'!CQ51</f>
        <v>0.15000000000000002</v>
      </c>
      <c r="DD52" s="466">
        <f>DC52*100/DE52</f>
        <v>2.6019080659150045</v>
      </c>
      <c r="DE52" s="463">
        <f>Q52+AA52+AK52+BG52+BQ52+CA52+CM52+CW52+DC52</f>
        <v>5.7650000000000006</v>
      </c>
      <c r="DF52" s="466">
        <f>R52+AB52+AL52+BH52+BR52+CB52+CN52+CX52+DD52</f>
        <v>99.999999999999986</v>
      </c>
    </row>
    <row r="53" spans="1:110" ht="26.25" customHeight="1" x14ac:dyDescent="0.4">
      <c r="A53" s="595" t="s">
        <v>63</v>
      </c>
      <c r="B53" s="595"/>
      <c r="C53" s="460"/>
      <c r="D53" s="460"/>
      <c r="E53" s="460"/>
      <c r="F53" s="460"/>
      <c r="G53" s="460"/>
      <c r="H53" s="460"/>
      <c r="I53" s="460"/>
      <c r="J53" s="460"/>
      <c r="K53" s="460"/>
      <c r="L53" s="460"/>
      <c r="M53" s="460"/>
      <c r="N53" s="460"/>
      <c r="O53" s="460"/>
      <c r="P53" s="460"/>
      <c r="Q53" s="460"/>
      <c r="R53" s="460"/>
      <c r="S53" s="460"/>
      <c r="T53" s="460"/>
      <c r="U53" s="460"/>
      <c r="V53" s="460"/>
      <c r="W53" s="460"/>
      <c r="X53" s="460"/>
      <c r="Y53" s="460"/>
      <c r="Z53" s="460"/>
      <c r="AA53" s="460"/>
      <c r="AB53" s="460"/>
      <c r="AC53" s="460"/>
      <c r="AD53" s="460"/>
      <c r="AE53" s="460"/>
      <c r="AF53" s="460"/>
      <c r="AG53" s="460"/>
      <c r="AH53" s="460"/>
      <c r="AI53" s="460"/>
      <c r="AJ53" s="460"/>
      <c r="AK53" s="460"/>
      <c r="AL53" s="460"/>
      <c r="AM53" s="460"/>
      <c r="AN53" s="460"/>
      <c r="AO53" s="460"/>
      <c r="AP53" s="460"/>
      <c r="AQ53" s="460"/>
      <c r="AR53" s="460"/>
      <c r="AS53" s="460"/>
      <c r="AT53" s="460"/>
      <c r="AU53" s="460"/>
      <c r="AV53" s="460"/>
      <c r="AW53" s="460"/>
      <c r="AX53" s="460"/>
      <c r="AY53" s="460"/>
      <c r="AZ53" s="460"/>
      <c r="BA53" s="460"/>
      <c r="BB53" s="460"/>
      <c r="BC53" s="460"/>
      <c r="BD53" s="460"/>
      <c r="BE53" s="460"/>
      <c r="BF53" s="460"/>
      <c r="BG53" s="460"/>
      <c r="BH53" s="460"/>
      <c r="BI53" s="460"/>
      <c r="BJ53" s="460"/>
      <c r="BK53" s="460"/>
      <c r="BL53" s="460"/>
      <c r="BM53" s="460"/>
      <c r="BN53" s="460"/>
      <c r="BO53" s="460"/>
      <c r="BP53" s="460"/>
      <c r="BQ53" s="460"/>
      <c r="BR53" s="460"/>
      <c r="BS53" s="460"/>
      <c r="BT53" s="460"/>
      <c r="BU53" s="460"/>
      <c r="BV53" s="460"/>
      <c r="BW53" s="460"/>
      <c r="BX53" s="460"/>
      <c r="BY53" s="460"/>
      <c r="BZ53" s="460"/>
      <c r="CA53" s="460"/>
      <c r="CB53" s="460"/>
      <c r="CC53" s="460"/>
      <c r="CD53" s="460"/>
      <c r="CE53" s="460"/>
      <c r="CF53" s="460"/>
      <c r="CG53" s="460"/>
      <c r="CH53" s="460"/>
      <c r="CI53" s="460"/>
      <c r="CJ53" s="460"/>
      <c r="CK53" s="460"/>
      <c r="CL53" s="460"/>
      <c r="CM53" s="460"/>
      <c r="CN53" s="460"/>
      <c r="CO53" s="460"/>
      <c r="CP53" s="460"/>
      <c r="CQ53" s="460"/>
      <c r="CR53" s="460"/>
      <c r="CS53" s="460"/>
      <c r="CT53" s="460"/>
      <c r="CU53" s="460"/>
      <c r="CV53" s="460"/>
      <c r="CW53" s="460"/>
      <c r="CX53" s="460"/>
      <c r="CY53" s="460"/>
      <c r="CZ53" s="460"/>
      <c r="DA53" s="460"/>
      <c r="DB53" s="460"/>
      <c r="DC53" s="460"/>
      <c r="DD53" s="460"/>
      <c r="DE53" s="463"/>
      <c r="DF53" s="466"/>
    </row>
    <row r="54" spans="1:110" ht="26.25" customHeight="1" x14ac:dyDescent="0.4">
      <c r="A54" s="23">
        <v>1</v>
      </c>
      <c r="B54" s="270" t="s">
        <v>492</v>
      </c>
      <c r="C54" s="398">
        <f>'ภาพรวมกระจาย นน. ระดับหลักสูตร'!C53</f>
        <v>1</v>
      </c>
      <c r="D54" s="463">
        <f>'ภาพรวมกระจาย นน.ระดับรายวิชา'!D53</f>
        <v>0.349874686716792</v>
      </c>
      <c r="E54" s="466">
        <f>D54*100/DE54</f>
        <v>79.594460109470887</v>
      </c>
      <c r="F54" s="397"/>
      <c r="G54" s="397"/>
      <c r="H54" s="397"/>
      <c r="I54" s="397"/>
      <c r="J54" s="397"/>
      <c r="K54" s="397"/>
      <c r="L54" s="397"/>
      <c r="M54" s="397"/>
      <c r="N54" s="397"/>
      <c r="O54" s="397"/>
      <c r="P54" s="397"/>
      <c r="Q54" s="397"/>
      <c r="R54" s="397"/>
      <c r="S54" s="397"/>
      <c r="T54" s="397"/>
      <c r="U54" s="397"/>
      <c r="V54" s="397"/>
      <c r="W54" s="397"/>
      <c r="X54" s="397"/>
      <c r="Y54" s="397"/>
      <c r="Z54" s="397"/>
      <c r="AA54" s="397"/>
      <c r="AB54" s="397"/>
      <c r="AC54" s="397"/>
      <c r="AD54" s="397"/>
      <c r="AE54" s="397"/>
      <c r="AF54" s="397"/>
      <c r="AG54" s="397"/>
      <c r="AH54" s="397"/>
      <c r="AI54" s="397"/>
      <c r="AJ54" s="397"/>
      <c r="AK54" s="397"/>
      <c r="AL54" s="397"/>
      <c r="AM54" s="397"/>
      <c r="AN54" s="397"/>
      <c r="AO54" s="397"/>
      <c r="AP54" s="397"/>
      <c r="AQ54" s="397"/>
      <c r="AR54" s="397"/>
      <c r="AS54" s="397"/>
      <c r="AT54" s="397"/>
      <c r="AU54" s="397"/>
      <c r="AV54" s="397"/>
      <c r="AW54" s="397"/>
      <c r="AX54" s="397"/>
      <c r="AY54" s="397"/>
      <c r="AZ54" s="397"/>
      <c r="BA54" s="397"/>
      <c r="BB54" s="397"/>
      <c r="BC54" s="397"/>
      <c r="BD54" s="397"/>
      <c r="BE54" s="397"/>
      <c r="BF54" s="397"/>
      <c r="BG54" s="397"/>
      <c r="BH54" s="397"/>
      <c r="BI54" s="397"/>
      <c r="BJ54" s="397"/>
      <c r="BK54" s="397"/>
      <c r="BL54" s="397"/>
      <c r="BM54" s="397"/>
      <c r="BN54" s="397"/>
      <c r="BO54" s="397"/>
      <c r="BP54" s="397"/>
      <c r="BQ54" s="397"/>
      <c r="BR54" s="397"/>
      <c r="BS54" s="397"/>
      <c r="BT54" s="397"/>
      <c r="BU54" s="397"/>
      <c r="BV54" s="397"/>
      <c r="BW54" s="397"/>
      <c r="BX54" s="397"/>
      <c r="BY54" s="397"/>
      <c r="BZ54" s="397"/>
      <c r="CA54" s="397"/>
      <c r="CB54" s="397"/>
      <c r="CC54" s="397"/>
      <c r="CD54" s="397"/>
      <c r="CE54" s="397"/>
      <c r="CF54" s="397"/>
      <c r="CG54" s="397"/>
      <c r="CH54" s="397"/>
      <c r="CI54" s="398">
        <f>'ภาพรวมกระจาย นน. ระดับหลักสูตร'!AY53</f>
        <v>3</v>
      </c>
      <c r="CJ54" s="463">
        <f>'ภาพรวมกระจาย นน.ระดับรายวิชา'!BZ53</f>
        <v>8.9696969696969692E-2</v>
      </c>
      <c r="CK54" s="466">
        <f>CJ54*100/DE54</f>
        <v>20.405539890529106</v>
      </c>
      <c r="CL54" s="397"/>
      <c r="CM54" s="397"/>
      <c r="CN54" s="397"/>
      <c r="CO54" s="397"/>
      <c r="CP54" s="397"/>
      <c r="CQ54" s="397"/>
      <c r="CR54" s="397"/>
      <c r="CS54" s="397"/>
      <c r="CT54" s="397"/>
      <c r="CU54" s="397"/>
      <c r="CV54" s="397"/>
      <c r="CW54" s="397"/>
      <c r="CX54" s="397"/>
      <c r="CY54" s="397"/>
      <c r="CZ54" s="397"/>
      <c r="DA54" s="397"/>
      <c r="DB54" s="397"/>
      <c r="DC54" s="397"/>
      <c r="DD54" s="397"/>
      <c r="DE54" s="463">
        <f>D54+CJ54</f>
        <v>0.43957165641376172</v>
      </c>
      <c r="DF54" s="466">
        <f>E54+CK54</f>
        <v>100</v>
      </c>
    </row>
    <row r="55" spans="1:110" ht="26.25" customHeight="1" x14ac:dyDescent="0.4">
      <c r="A55" s="23">
        <v>2</v>
      </c>
      <c r="B55" s="270" t="s">
        <v>20</v>
      </c>
      <c r="C55" s="397"/>
      <c r="D55" s="397"/>
      <c r="E55" s="397"/>
      <c r="F55" s="397"/>
      <c r="G55" s="397"/>
      <c r="H55" s="397"/>
      <c r="I55" s="397"/>
      <c r="J55" s="397"/>
      <c r="K55" s="397"/>
      <c r="L55" s="397"/>
      <c r="M55" s="397"/>
      <c r="N55" s="397"/>
      <c r="O55" s="397"/>
      <c r="P55" s="397"/>
      <c r="Q55" s="397"/>
      <c r="R55" s="397"/>
      <c r="S55" s="397"/>
      <c r="T55" s="397"/>
      <c r="U55" s="397"/>
      <c r="V55" s="397"/>
      <c r="W55" s="397"/>
      <c r="X55" s="397"/>
      <c r="Y55" s="397"/>
      <c r="Z55" s="397"/>
      <c r="AA55" s="397"/>
      <c r="AB55" s="397"/>
      <c r="AC55" s="397"/>
      <c r="AD55" s="397"/>
      <c r="AE55" s="397"/>
      <c r="AF55" s="397"/>
      <c r="AG55" s="397"/>
      <c r="AH55" s="397"/>
      <c r="AI55" s="397"/>
      <c r="AJ55" s="397"/>
      <c r="AK55" s="397"/>
      <c r="AL55" s="397"/>
      <c r="AM55" s="397"/>
      <c r="AN55" s="397"/>
      <c r="AO55" s="397"/>
      <c r="AP55" s="397"/>
      <c r="AQ55" s="397"/>
      <c r="AR55" s="397"/>
      <c r="AS55" s="397"/>
      <c r="AT55" s="397"/>
      <c r="AU55" s="397"/>
      <c r="AV55" s="397"/>
      <c r="AW55" s="397"/>
      <c r="AX55" s="397"/>
      <c r="AY55" s="397"/>
      <c r="AZ55" s="397"/>
      <c r="BA55" s="397"/>
      <c r="BB55" s="397"/>
      <c r="BC55" s="397"/>
      <c r="BD55" s="397"/>
      <c r="BE55" s="397"/>
      <c r="BF55" s="397"/>
      <c r="BG55" s="397"/>
      <c r="BH55" s="397"/>
      <c r="BI55" s="397"/>
      <c r="BJ55" s="397"/>
      <c r="BK55" s="397"/>
      <c r="BL55" s="397"/>
      <c r="BM55" s="397"/>
      <c r="BN55" s="397"/>
      <c r="BO55" s="397"/>
      <c r="BP55" s="397"/>
      <c r="BQ55" s="397"/>
      <c r="BR55" s="397"/>
      <c r="BS55" s="397"/>
      <c r="BT55" s="397"/>
      <c r="BU55" s="397"/>
      <c r="BV55" s="397"/>
      <c r="BW55" s="397"/>
      <c r="BX55" s="397"/>
      <c r="BY55" s="397"/>
      <c r="BZ55" s="397"/>
      <c r="CA55" s="397"/>
      <c r="CB55" s="397"/>
      <c r="CC55" s="397"/>
      <c r="CD55" s="397"/>
      <c r="CE55" s="397"/>
      <c r="CF55" s="397"/>
      <c r="CG55" s="397"/>
      <c r="CH55" s="397"/>
      <c r="CI55" s="397"/>
      <c r="CJ55" s="397"/>
      <c r="CK55" s="397"/>
      <c r="CL55" s="397"/>
      <c r="CM55" s="397"/>
      <c r="CN55" s="397"/>
      <c r="CO55" s="397"/>
      <c r="CP55" s="397"/>
      <c r="CQ55" s="397"/>
      <c r="CR55" s="397"/>
      <c r="CS55" s="397"/>
      <c r="CT55" s="397"/>
      <c r="CU55" s="397"/>
      <c r="CV55" s="397"/>
      <c r="CW55" s="397"/>
      <c r="CX55" s="397"/>
      <c r="CY55" s="397"/>
      <c r="CZ55" s="397"/>
      <c r="DA55" s="397"/>
      <c r="DB55" s="397"/>
      <c r="DC55" s="397"/>
      <c r="DD55" s="397"/>
      <c r="DE55" s="463"/>
      <c r="DF55" s="466"/>
    </row>
    <row r="56" spans="1:110" ht="26.25" customHeight="1" x14ac:dyDescent="0.4">
      <c r="A56" s="23">
        <v>3</v>
      </c>
      <c r="B56" s="270" t="s">
        <v>65</v>
      </c>
      <c r="C56" s="397"/>
      <c r="D56" s="397"/>
      <c r="E56" s="397"/>
      <c r="F56" s="397"/>
      <c r="G56" s="397"/>
      <c r="H56" s="397"/>
      <c r="I56" s="397"/>
      <c r="J56" s="397"/>
      <c r="K56" s="397"/>
      <c r="L56" s="397"/>
      <c r="M56" s="397"/>
      <c r="N56" s="397"/>
      <c r="O56" s="397"/>
      <c r="P56" s="397"/>
      <c r="Q56" s="397"/>
      <c r="R56" s="397"/>
      <c r="S56" s="397"/>
      <c r="T56" s="397"/>
      <c r="U56" s="397"/>
      <c r="V56" s="397"/>
      <c r="W56" s="397"/>
      <c r="X56" s="397"/>
      <c r="Y56" s="397"/>
      <c r="Z56" s="397"/>
      <c r="AA56" s="397"/>
      <c r="AB56" s="397"/>
      <c r="AC56" s="397"/>
      <c r="AD56" s="397"/>
      <c r="AE56" s="397"/>
      <c r="AF56" s="397"/>
      <c r="AG56" s="397"/>
      <c r="AH56" s="397"/>
      <c r="AI56" s="397"/>
      <c r="AJ56" s="397"/>
      <c r="AK56" s="397"/>
      <c r="AL56" s="397"/>
      <c r="AM56" s="397"/>
      <c r="AN56" s="397"/>
      <c r="AO56" s="397"/>
      <c r="AP56" s="397"/>
      <c r="AQ56" s="397"/>
      <c r="AR56" s="397"/>
      <c r="AS56" s="397"/>
      <c r="AT56" s="397"/>
      <c r="AU56" s="397"/>
      <c r="AV56" s="397"/>
      <c r="AW56" s="397"/>
      <c r="AX56" s="397"/>
      <c r="AY56" s="397"/>
      <c r="AZ56" s="397"/>
      <c r="BA56" s="397"/>
      <c r="BB56" s="397"/>
      <c r="BC56" s="397"/>
      <c r="BD56" s="397"/>
      <c r="BE56" s="397"/>
      <c r="BF56" s="397"/>
      <c r="BG56" s="397"/>
      <c r="BH56" s="397"/>
      <c r="BI56" s="397"/>
      <c r="BJ56" s="397"/>
      <c r="BK56" s="397"/>
      <c r="BL56" s="397"/>
      <c r="BM56" s="397"/>
      <c r="BN56" s="397"/>
      <c r="BO56" s="397"/>
      <c r="BP56" s="397"/>
      <c r="BQ56" s="397"/>
      <c r="BR56" s="397"/>
      <c r="BS56" s="397"/>
      <c r="BT56" s="397"/>
      <c r="BU56" s="397"/>
      <c r="BV56" s="397"/>
      <c r="BW56" s="397"/>
      <c r="BX56" s="397"/>
      <c r="BY56" s="397"/>
      <c r="BZ56" s="397"/>
      <c r="CA56" s="397"/>
      <c r="CB56" s="397"/>
      <c r="CC56" s="397"/>
      <c r="CD56" s="397"/>
      <c r="CE56" s="397"/>
      <c r="CF56" s="397"/>
      <c r="CG56" s="397"/>
      <c r="CH56" s="397"/>
      <c r="CI56" s="397"/>
      <c r="CJ56" s="397"/>
      <c r="CK56" s="397"/>
      <c r="CL56" s="397"/>
      <c r="CM56" s="397"/>
      <c r="CN56" s="397"/>
      <c r="CO56" s="397"/>
      <c r="CP56" s="397"/>
      <c r="CQ56" s="397"/>
      <c r="CR56" s="397"/>
      <c r="CS56" s="397"/>
      <c r="CT56" s="397"/>
      <c r="CU56" s="397"/>
      <c r="CV56" s="397"/>
      <c r="CW56" s="397"/>
      <c r="CX56" s="397"/>
      <c r="CY56" s="397"/>
      <c r="CZ56" s="397"/>
      <c r="DA56" s="397"/>
      <c r="DB56" s="397"/>
      <c r="DC56" s="397"/>
      <c r="DD56" s="397"/>
      <c r="DE56" s="463"/>
      <c r="DF56" s="466"/>
    </row>
    <row r="57" spans="1:110" ht="26.25" customHeight="1" x14ac:dyDescent="0.4">
      <c r="A57" s="23">
        <v>4</v>
      </c>
      <c r="B57" s="270" t="s">
        <v>21</v>
      </c>
      <c r="C57" s="397"/>
      <c r="D57" s="397"/>
      <c r="E57" s="397"/>
      <c r="F57" s="397"/>
      <c r="G57" s="397"/>
      <c r="H57" s="397"/>
      <c r="I57" s="397"/>
      <c r="J57" s="397"/>
      <c r="K57" s="397"/>
      <c r="L57" s="397"/>
      <c r="M57" s="397"/>
      <c r="N57" s="397"/>
      <c r="O57" s="397"/>
      <c r="P57" s="397"/>
      <c r="Q57" s="397"/>
      <c r="R57" s="397"/>
      <c r="S57" s="397"/>
      <c r="T57" s="397"/>
      <c r="U57" s="397"/>
      <c r="V57" s="397"/>
      <c r="W57" s="397"/>
      <c r="X57" s="397"/>
      <c r="Y57" s="397"/>
      <c r="Z57" s="397"/>
      <c r="AA57" s="397"/>
      <c r="AB57" s="397"/>
      <c r="AC57" s="397"/>
      <c r="AD57" s="397"/>
      <c r="AE57" s="397"/>
      <c r="AF57" s="397"/>
      <c r="AG57" s="397"/>
      <c r="AH57" s="397"/>
      <c r="AI57" s="397"/>
      <c r="AJ57" s="397"/>
      <c r="AK57" s="397"/>
      <c r="AL57" s="397"/>
      <c r="AM57" s="397"/>
      <c r="AN57" s="397"/>
      <c r="AO57" s="397"/>
      <c r="AP57" s="397"/>
      <c r="AQ57" s="397"/>
      <c r="AR57" s="397"/>
      <c r="AS57" s="397"/>
      <c r="AT57" s="397"/>
      <c r="AU57" s="397"/>
      <c r="AV57" s="397"/>
      <c r="AW57" s="397"/>
      <c r="AX57" s="397"/>
      <c r="AY57" s="397"/>
      <c r="AZ57" s="397"/>
      <c r="BA57" s="397"/>
      <c r="BB57" s="397"/>
      <c r="BC57" s="397"/>
      <c r="BD57" s="397"/>
      <c r="BE57" s="397"/>
      <c r="BF57" s="397"/>
      <c r="BG57" s="397"/>
      <c r="BH57" s="397"/>
      <c r="BI57" s="397"/>
      <c r="BJ57" s="397"/>
      <c r="BK57" s="397"/>
      <c r="BL57" s="397"/>
      <c r="BM57" s="397"/>
      <c r="BN57" s="397"/>
      <c r="BO57" s="397"/>
      <c r="BP57" s="397"/>
      <c r="BQ57" s="397"/>
      <c r="BR57" s="397"/>
      <c r="BS57" s="397"/>
      <c r="BT57" s="397"/>
      <c r="BU57" s="397"/>
      <c r="BV57" s="397"/>
      <c r="BW57" s="397"/>
      <c r="BX57" s="397"/>
      <c r="BY57" s="397"/>
      <c r="BZ57" s="397"/>
      <c r="CA57" s="397"/>
      <c r="CB57" s="397"/>
      <c r="CC57" s="397"/>
      <c r="CD57" s="397"/>
      <c r="CE57" s="397"/>
      <c r="CF57" s="397"/>
      <c r="CG57" s="397"/>
      <c r="CH57" s="397"/>
      <c r="CI57" s="397"/>
      <c r="CJ57" s="397"/>
      <c r="CK57" s="397"/>
      <c r="CL57" s="397"/>
      <c r="CM57" s="397"/>
      <c r="CN57" s="397"/>
      <c r="CO57" s="397"/>
      <c r="CP57" s="397"/>
      <c r="CQ57" s="397"/>
      <c r="CR57" s="397"/>
      <c r="CS57" s="397"/>
      <c r="CT57" s="397"/>
      <c r="CU57" s="397"/>
      <c r="CV57" s="397"/>
      <c r="CW57" s="397"/>
      <c r="CX57" s="397"/>
      <c r="CY57" s="397"/>
      <c r="CZ57" s="397"/>
      <c r="DA57" s="397"/>
      <c r="DB57" s="397"/>
      <c r="DC57" s="397"/>
      <c r="DD57" s="397"/>
      <c r="DE57" s="463"/>
      <c r="DF57" s="466"/>
    </row>
    <row r="58" spans="1:110" ht="26.25" customHeight="1" x14ac:dyDescent="0.4">
      <c r="A58" s="23">
        <v>5</v>
      </c>
      <c r="B58" s="270" t="s">
        <v>493</v>
      </c>
      <c r="C58" s="398">
        <f>'ภาพรวมกระจาย นน. ระดับหลักสูตร'!C57</f>
        <v>1</v>
      </c>
      <c r="D58" s="463">
        <f>'ภาพรวมกระจาย นน.ระดับรายวิชา'!D57</f>
        <v>0.349874686716792</v>
      </c>
      <c r="E58" s="466">
        <f>D58*100/DE58</f>
        <v>68.643495338434434</v>
      </c>
      <c r="F58" s="397"/>
      <c r="G58" s="397"/>
      <c r="H58" s="397"/>
      <c r="I58" s="397"/>
      <c r="J58" s="397"/>
      <c r="K58" s="397"/>
      <c r="L58" s="397"/>
      <c r="M58" s="397"/>
      <c r="N58" s="397"/>
      <c r="O58" s="397"/>
      <c r="P58" s="397"/>
      <c r="Q58" s="397"/>
      <c r="R58" s="397"/>
      <c r="S58" s="397"/>
      <c r="T58" s="397"/>
      <c r="U58" s="397"/>
      <c r="V58" s="397"/>
      <c r="W58" s="397"/>
      <c r="X58" s="463">
        <f>'ภาพรวมกระจาย นน.ระดับรายวิชา'!V57</f>
        <v>7.0126582278481009E-2</v>
      </c>
      <c r="Y58" s="466">
        <f>X58*100/DE58</f>
        <v>13.758450972561365</v>
      </c>
      <c r="Z58" s="397"/>
      <c r="AA58" s="397"/>
      <c r="AB58" s="397"/>
      <c r="AC58" s="397"/>
      <c r="AD58" s="397"/>
      <c r="AE58" s="397"/>
      <c r="AF58" s="397"/>
      <c r="AG58" s="397"/>
      <c r="AH58" s="397"/>
      <c r="AI58" s="397"/>
      <c r="AJ58" s="397"/>
      <c r="AK58" s="397"/>
      <c r="AL58" s="397"/>
      <c r="AM58" s="397"/>
      <c r="AN58" s="397"/>
      <c r="AO58" s="397"/>
      <c r="AP58" s="397"/>
      <c r="AQ58" s="397"/>
      <c r="AR58" s="397"/>
      <c r="AS58" s="397"/>
      <c r="AT58" s="397"/>
      <c r="AU58" s="397"/>
      <c r="AV58" s="397"/>
      <c r="AW58" s="397"/>
      <c r="AX58" s="397"/>
      <c r="AY58" s="397"/>
      <c r="AZ58" s="397"/>
      <c r="BA58" s="397"/>
      <c r="BB58" s="397"/>
      <c r="BC58" s="397"/>
      <c r="BD58" s="397"/>
      <c r="BE58" s="397"/>
      <c r="BF58" s="397"/>
      <c r="BG58" s="397"/>
      <c r="BH58" s="397"/>
      <c r="BI58" s="397"/>
      <c r="BJ58" s="397"/>
      <c r="BK58" s="397"/>
      <c r="BL58" s="397"/>
      <c r="BM58" s="397"/>
      <c r="BN58" s="397"/>
      <c r="BO58" s="397"/>
      <c r="BP58" s="397"/>
      <c r="BQ58" s="397"/>
      <c r="BR58" s="397"/>
      <c r="BS58" s="397"/>
      <c r="BT58" s="397"/>
      <c r="BU58" s="397"/>
      <c r="BV58" s="397"/>
      <c r="BW58" s="397"/>
      <c r="BX58" s="397"/>
      <c r="BY58" s="397"/>
      <c r="BZ58" s="397"/>
      <c r="CA58" s="397"/>
      <c r="CB58" s="397"/>
      <c r="CC58" s="397"/>
      <c r="CD58" s="397"/>
      <c r="CE58" s="397"/>
      <c r="CF58" s="397"/>
      <c r="CG58" s="397"/>
      <c r="CH58" s="397"/>
      <c r="CI58" s="398">
        <f>'ภาพรวมกระจาย นน. ระดับหลักสูตร'!AY57</f>
        <v>3</v>
      </c>
      <c r="CJ58" s="463">
        <f>'ภาพรวมกระจาย นน.ระดับรายวิชา'!BZ57</f>
        <v>8.9696969696969692E-2</v>
      </c>
      <c r="CK58" s="466">
        <f>CJ58*100/DE58</f>
        <v>17.598053689004207</v>
      </c>
      <c r="CL58" s="397"/>
      <c r="CM58" s="397"/>
      <c r="CN58" s="397"/>
      <c r="CO58" s="397"/>
      <c r="CP58" s="397"/>
      <c r="CQ58" s="397"/>
      <c r="CR58" s="397"/>
      <c r="CS58" s="397"/>
      <c r="CT58" s="397"/>
      <c r="CU58" s="397"/>
      <c r="CV58" s="397"/>
      <c r="CW58" s="397"/>
      <c r="CX58" s="397"/>
      <c r="CY58" s="397"/>
      <c r="CZ58" s="397"/>
      <c r="DA58" s="397"/>
      <c r="DB58" s="397"/>
      <c r="DC58" s="397"/>
      <c r="DD58" s="397"/>
      <c r="DE58" s="463">
        <f>D58+X58+CJ58</f>
        <v>0.50969823869224273</v>
      </c>
      <c r="DF58" s="466">
        <f>E58+Y58+CK58</f>
        <v>100</v>
      </c>
    </row>
    <row r="59" spans="1:110" ht="26.25" customHeight="1" x14ac:dyDescent="0.4">
      <c r="A59" s="23">
        <v>6</v>
      </c>
      <c r="B59" s="270" t="s">
        <v>67</v>
      </c>
      <c r="C59" s="397"/>
      <c r="D59" s="397"/>
      <c r="E59" s="397"/>
      <c r="F59" s="397"/>
      <c r="G59" s="397"/>
      <c r="H59" s="397"/>
      <c r="I59" s="397"/>
      <c r="J59" s="397"/>
      <c r="K59" s="397"/>
      <c r="L59" s="397"/>
      <c r="M59" s="397"/>
      <c r="N59" s="397"/>
      <c r="O59" s="397"/>
      <c r="P59" s="397"/>
      <c r="Q59" s="397"/>
      <c r="R59" s="397"/>
      <c r="S59" s="397"/>
      <c r="T59" s="397"/>
      <c r="U59" s="397"/>
      <c r="V59" s="397"/>
      <c r="W59" s="397"/>
      <c r="X59" s="397"/>
      <c r="Y59" s="397"/>
      <c r="Z59" s="397"/>
      <c r="AA59" s="397"/>
      <c r="AB59" s="397"/>
      <c r="AC59" s="397"/>
      <c r="AD59" s="397"/>
      <c r="AE59" s="397"/>
      <c r="AF59" s="397"/>
      <c r="AG59" s="397"/>
      <c r="AH59" s="397"/>
      <c r="AI59" s="397"/>
      <c r="AJ59" s="397"/>
      <c r="AK59" s="397"/>
      <c r="AL59" s="397"/>
      <c r="AM59" s="397"/>
      <c r="AN59" s="397"/>
      <c r="AO59" s="397"/>
      <c r="AP59" s="397"/>
      <c r="AQ59" s="397"/>
      <c r="AR59" s="397"/>
      <c r="AS59" s="397"/>
      <c r="AT59" s="397"/>
      <c r="AU59" s="397"/>
      <c r="AV59" s="397"/>
      <c r="AW59" s="397"/>
      <c r="AX59" s="397"/>
      <c r="AY59" s="397"/>
      <c r="AZ59" s="397"/>
      <c r="BA59" s="397"/>
      <c r="BB59" s="397"/>
      <c r="BC59" s="397"/>
      <c r="BD59" s="397"/>
      <c r="BE59" s="397"/>
      <c r="BF59" s="397"/>
      <c r="BG59" s="397"/>
      <c r="BH59" s="397"/>
      <c r="BI59" s="397"/>
      <c r="BJ59" s="397"/>
      <c r="BK59" s="397"/>
      <c r="BL59" s="397"/>
      <c r="BM59" s="397"/>
      <c r="BN59" s="397"/>
      <c r="BO59" s="397"/>
      <c r="BP59" s="397"/>
      <c r="BQ59" s="397"/>
      <c r="BR59" s="397"/>
      <c r="BS59" s="397"/>
      <c r="BT59" s="397"/>
      <c r="BU59" s="397"/>
      <c r="BV59" s="397"/>
      <c r="BW59" s="397"/>
      <c r="BX59" s="397"/>
      <c r="BY59" s="397"/>
      <c r="BZ59" s="397"/>
      <c r="CA59" s="397"/>
      <c r="CB59" s="397"/>
      <c r="CC59" s="397"/>
      <c r="CD59" s="397"/>
      <c r="CE59" s="397"/>
      <c r="CF59" s="397"/>
      <c r="CG59" s="397"/>
      <c r="CH59" s="397"/>
      <c r="CI59" s="397"/>
      <c r="CJ59" s="397"/>
      <c r="CK59" s="397"/>
      <c r="CL59" s="397"/>
      <c r="CM59" s="397"/>
      <c r="CN59" s="397"/>
      <c r="CO59" s="397"/>
      <c r="CP59" s="397"/>
      <c r="CQ59" s="397"/>
      <c r="CR59" s="397"/>
      <c r="CS59" s="397"/>
      <c r="CT59" s="397"/>
      <c r="CU59" s="397"/>
      <c r="CV59" s="397"/>
      <c r="CW59" s="397"/>
      <c r="CX59" s="397"/>
      <c r="CY59" s="397"/>
      <c r="CZ59" s="397"/>
      <c r="DA59" s="397"/>
      <c r="DB59" s="397"/>
      <c r="DC59" s="397"/>
      <c r="DD59" s="397"/>
      <c r="DE59" s="463"/>
      <c r="DF59" s="466"/>
    </row>
    <row r="60" spans="1:110" ht="26.25" customHeight="1" x14ac:dyDescent="0.4">
      <c r="A60" s="23">
        <v>7</v>
      </c>
      <c r="B60" s="270" t="s">
        <v>68</v>
      </c>
      <c r="C60" s="397"/>
      <c r="D60" s="397"/>
      <c r="E60" s="397"/>
      <c r="F60" s="397"/>
      <c r="G60" s="397"/>
      <c r="H60" s="397"/>
      <c r="I60" s="397"/>
      <c r="J60" s="397"/>
      <c r="K60" s="397"/>
      <c r="L60" s="397"/>
      <c r="M60" s="397"/>
      <c r="N60" s="397"/>
      <c r="O60" s="397"/>
      <c r="P60" s="397"/>
      <c r="Q60" s="397"/>
      <c r="R60" s="397"/>
      <c r="S60" s="397"/>
      <c r="T60" s="397"/>
      <c r="U60" s="397"/>
      <c r="V60" s="397"/>
      <c r="W60" s="397"/>
      <c r="X60" s="397"/>
      <c r="Y60" s="397"/>
      <c r="Z60" s="397"/>
      <c r="AA60" s="397"/>
      <c r="AB60" s="397"/>
      <c r="AC60" s="397"/>
      <c r="AD60" s="397"/>
      <c r="AE60" s="397"/>
      <c r="AF60" s="397"/>
      <c r="AG60" s="397"/>
      <c r="AH60" s="397"/>
      <c r="AI60" s="397"/>
      <c r="AJ60" s="397"/>
      <c r="AK60" s="397"/>
      <c r="AL60" s="397"/>
      <c r="AM60" s="397"/>
      <c r="AN60" s="397"/>
      <c r="AO60" s="397"/>
      <c r="AP60" s="397"/>
      <c r="AQ60" s="397"/>
      <c r="AR60" s="397"/>
      <c r="AS60" s="397"/>
      <c r="AT60" s="397"/>
      <c r="AU60" s="397"/>
      <c r="AV60" s="397"/>
      <c r="AW60" s="397"/>
      <c r="AX60" s="397"/>
      <c r="AY60" s="397"/>
      <c r="AZ60" s="397"/>
      <c r="BA60" s="397"/>
      <c r="BB60" s="397"/>
      <c r="BC60" s="397"/>
      <c r="BD60" s="397"/>
      <c r="BE60" s="397"/>
      <c r="BF60" s="397"/>
      <c r="BG60" s="397"/>
      <c r="BH60" s="397"/>
      <c r="BI60" s="397"/>
      <c r="BJ60" s="397"/>
      <c r="BK60" s="397"/>
      <c r="BL60" s="397"/>
      <c r="BM60" s="397"/>
      <c r="BN60" s="397"/>
      <c r="BO60" s="397"/>
      <c r="BP60" s="397"/>
      <c r="BQ60" s="397"/>
      <c r="BR60" s="397"/>
      <c r="BS60" s="397"/>
      <c r="BT60" s="397"/>
      <c r="BU60" s="397"/>
      <c r="BV60" s="397"/>
      <c r="BW60" s="397"/>
      <c r="BX60" s="397"/>
      <c r="BY60" s="397"/>
      <c r="BZ60" s="397"/>
      <c r="CA60" s="397"/>
      <c r="CB60" s="397"/>
      <c r="CC60" s="397"/>
      <c r="CD60" s="397"/>
      <c r="CE60" s="397"/>
      <c r="CF60" s="397"/>
      <c r="CG60" s="397"/>
      <c r="CH60" s="397"/>
      <c r="CI60" s="397"/>
      <c r="CJ60" s="397"/>
      <c r="CK60" s="397"/>
      <c r="CL60" s="397"/>
      <c r="CM60" s="397"/>
      <c r="CN60" s="397"/>
      <c r="CO60" s="397"/>
      <c r="CP60" s="397"/>
      <c r="CQ60" s="397"/>
      <c r="CR60" s="397"/>
      <c r="CS60" s="397"/>
      <c r="CT60" s="397"/>
      <c r="CU60" s="397"/>
      <c r="CV60" s="397"/>
      <c r="CW60" s="397"/>
      <c r="CX60" s="397"/>
      <c r="CY60" s="397"/>
      <c r="CZ60" s="397"/>
      <c r="DA60" s="397"/>
      <c r="DB60" s="397"/>
      <c r="DC60" s="397"/>
      <c r="DD60" s="397"/>
      <c r="DE60" s="463"/>
      <c r="DF60" s="466"/>
    </row>
    <row r="61" spans="1:110" ht="26.25" customHeight="1" x14ac:dyDescent="0.4">
      <c r="A61" s="23">
        <v>8</v>
      </c>
      <c r="B61" s="270" t="s">
        <v>69</v>
      </c>
      <c r="C61" s="397"/>
      <c r="D61" s="397"/>
      <c r="E61" s="397"/>
      <c r="F61" s="397"/>
      <c r="G61" s="397"/>
      <c r="H61" s="397"/>
      <c r="I61" s="397"/>
      <c r="J61" s="397"/>
      <c r="K61" s="397"/>
      <c r="L61" s="397"/>
      <c r="M61" s="397"/>
      <c r="N61" s="397"/>
      <c r="O61" s="397"/>
      <c r="P61" s="397"/>
      <c r="Q61" s="397"/>
      <c r="R61" s="397"/>
      <c r="S61" s="397"/>
      <c r="T61" s="397"/>
      <c r="U61" s="397"/>
      <c r="V61" s="397"/>
      <c r="W61" s="397"/>
      <c r="X61" s="397"/>
      <c r="Y61" s="397"/>
      <c r="Z61" s="397"/>
      <c r="AA61" s="397"/>
      <c r="AB61" s="397"/>
      <c r="AC61" s="397"/>
      <c r="AD61" s="397"/>
      <c r="AE61" s="397"/>
      <c r="AF61" s="397"/>
      <c r="AG61" s="397"/>
      <c r="AH61" s="397"/>
      <c r="AI61" s="397"/>
      <c r="AJ61" s="397"/>
      <c r="AK61" s="397"/>
      <c r="AL61" s="397"/>
      <c r="AM61" s="397"/>
      <c r="AN61" s="397"/>
      <c r="AO61" s="397"/>
      <c r="AP61" s="397"/>
      <c r="AQ61" s="397"/>
      <c r="AR61" s="397"/>
      <c r="AS61" s="397"/>
      <c r="AT61" s="397"/>
      <c r="AU61" s="397"/>
      <c r="AV61" s="397"/>
      <c r="AW61" s="397"/>
      <c r="AX61" s="397"/>
      <c r="AY61" s="397"/>
      <c r="AZ61" s="397"/>
      <c r="BA61" s="397"/>
      <c r="BB61" s="397"/>
      <c r="BC61" s="397"/>
      <c r="BD61" s="397"/>
      <c r="BE61" s="397"/>
      <c r="BF61" s="397"/>
      <c r="BG61" s="397"/>
      <c r="BH61" s="397"/>
      <c r="BI61" s="397"/>
      <c r="BJ61" s="397"/>
      <c r="BK61" s="397"/>
      <c r="BL61" s="397"/>
      <c r="BM61" s="397"/>
      <c r="BN61" s="397"/>
      <c r="BO61" s="397"/>
      <c r="BP61" s="397"/>
      <c r="BQ61" s="397"/>
      <c r="BR61" s="397"/>
      <c r="BS61" s="397"/>
      <c r="BT61" s="397"/>
      <c r="BU61" s="397"/>
      <c r="BV61" s="397"/>
      <c r="BW61" s="397"/>
      <c r="BX61" s="397"/>
      <c r="BY61" s="397"/>
      <c r="BZ61" s="397"/>
      <c r="CA61" s="397"/>
      <c r="CB61" s="397"/>
      <c r="CC61" s="397"/>
      <c r="CD61" s="397"/>
      <c r="CE61" s="397"/>
      <c r="CF61" s="397"/>
      <c r="CG61" s="397"/>
      <c r="CH61" s="397"/>
      <c r="CI61" s="397"/>
      <c r="CJ61" s="397"/>
      <c r="CK61" s="397"/>
      <c r="CL61" s="397"/>
      <c r="CM61" s="397"/>
      <c r="CN61" s="397"/>
      <c r="CO61" s="397"/>
      <c r="CP61" s="397"/>
      <c r="CQ61" s="397"/>
      <c r="CR61" s="397"/>
      <c r="CS61" s="397"/>
      <c r="CT61" s="397"/>
      <c r="CU61" s="397"/>
      <c r="CV61" s="397"/>
      <c r="CW61" s="397"/>
      <c r="CX61" s="397"/>
      <c r="CY61" s="397"/>
      <c r="CZ61" s="397"/>
      <c r="DA61" s="397"/>
      <c r="DB61" s="397"/>
      <c r="DC61" s="397"/>
      <c r="DD61" s="397"/>
      <c r="DE61" s="463"/>
      <c r="DF61" s="466"/>
    </row>
    <row r="62" spans="1:110" ht="26.25" customHeight="1" x14ac:dyDescent="0.4">
      <c r="A62" s="23">
        <v>9</v>
      </c>
      <c r="B62" s="270" t="s">
        <v>494</v>
      </c>
      <c r="C62" s="397"/>
      <c r="D62" s="397"/>
      <c r="E62" s="397"/>
      <c r="F62" s="397"/>
      <c r="G62" s="397"/>
      <c r="H62" s="397"/>
      <c r="I62" s="397"/>
      <c r="J62" s="397"/>
      <c r="K62" s="397"/>
      <c r="L62" s="397"/>
      <c r="M62" s="397"/>
      <c r="N62" s="397"/>
      <c r="O62" s="397"/>
      <c r="P62" s="397"/>
      <c r="Q62" s="397"/>
      <c r="R62" s="397"/>
      <c r="S62" s="397"/>
      <c r="T62" s="397"/>
      <c r="U62" s="397"/>
      <c r="V62" s="397"/>
      <c r="W62" s="397"/>
      <c r="X62" s="397"/>
      <c r="Y62" s="397"/>
      <c r="Z62" s="397"/>
      <c r="AA62" s="397"/>
      <c r="AB62" s="397"/>
      <c r="AC62" s="397"/>
      <c r="AD62" s="397"/>
      <c r="AE62" s="397"/>
      <c r="AF62" s="397"/>
      <c r="AG62" s="397"/>
      <c r="AH62" s="397"/>
      <c r="AI62" s="397"/>
      <c r="AJ62" s="397"/>
      <c r="AK62" s="397"/>
      <c r="AL62" s="397"/>
      <c r="AM62" s="397"/>
      <c r="AN62" s="397"/>
      <c r="AO62" s="397"/>
      <c r="AP62" s="397"/>
      <c r="AQ62" s="397"/>
      <c r="AR62" s="397"/>
      <c r="AS62" s="397"/>
      <c r="AT62" s="397"/>
      <c r="AU62" s="397"/>
      <c r="AV62" s="397"/>
      <c r="AW62" s="397"/>
      <c r="AX62" s="397"/>
      <c r="AY62" s="397"/>
      <c r="AZ62" s="397"/>
      <c r="BA62" s="397"/>
      <c r="BB62" s="397"/>
      <c r="BC62" s="397"/>
      <c r="BD62" s="397"/>
      <c r="BE62" s="397"/>
      <c r="BF62" s="397"/>
      <c r="BG62" s="397"/>
      <c r="BH62" s="397"/>
      <c r="BI62" s="397"/>
      <c r="BJ62" s="397"/>
      <c r="BK62" s="397"/>
      <c r="BL62" s="397"/>
      <c r="BM62" s="397"/>
      <c r="BN62" s="397"/>
      <c r="BO62" s="397"/>
      <c r="BP62" s="397"/>
      <c r="BQ62" s="397"/>
      <c r="BR62" s="397"/>
      <c r="BS62" s="397"/>
      <c r="BT62" s="397"/>
      <c r="BU62" s="397"/>
      <c r="BV62" s="397"/>
      <c r="BW62" s="397"/>
      <c r="BX62" s="397"/>
      <c r="BY62" s="397"/>
      <c r="BZ62" s="397"/>
      <c r="CA62" s="397"/>
      <c r="CB62" s="397"/>
      <c r="CC62" s="397"/>
      <c r="CD62" s="397"/>
      <c r="CE62" s="397"/>
      <c r="CF62" s="397"/>
      <c r="CG62" s="397"/>
      <c r="CH62" s="397"/>
      <c r="CI62" s="397"/>
      <c r="CJ62" s="397"/>
      <c r="CK62" s="397"/>
      <c r="CL62" s="397"/>
      <c r="CM62" s="397"/>
      <c r="CN62" s="397"/>
      <c r="CO62" s="397"/>
      <c r="CP62" s="397"/>
      <c r="CQ62" s="397"/>
      <c r="CR62" s="397"/>
      <c r="CS62" s="397"/>
      <c r="CT62" s="397"/>
      <c r="CU62" s="397"/>
      <c r="CV62" s="397"/>
      <c r="CW62" s="397"/>
      <c r="CX62" s="397"/>
      <c r="CY62" s="397"/>
      <c r="CZ62" s="397"/>
      <c r="DA62" s="397"/>
      <c r="DB62" s="397"/>
      <c r="DC62" s="397"/>
      <c r="DD62" s="397"/>
      <c r="DE62" s="463"/>
      <c r="DF62" s="466"/>
    </row>
    <row r="63" spans="1:110" x14ac:dyDescent="0.4">
      <c r="A63" s="593" t="s">
        <v>71</v>
      </c>
      <c r="B63" s="593"/>
      <c r="C63" s="901"/>
      <c r="D63" s="440">
        <f>SUM(D6:D62)</f>
        <v>13.959999999999999</v>
      </c>
      <c r="E63" s="397"/>
      <c r="F63" s="901"/>
      <c r="G63" s="440">
        <f>SUM(G6:G62)</f>
        <v>20.65</v>
      </c>
      <c r="H63" s="397"/>
      <c r="I63" s="901"/>
      <c r="J63" s="440">
        <f>SUM(J6:J62)</f>
        <v>0.39</v>
      </c>
      <c r="K63" s="397"/>
      <c r="L63" s="397"/>
      <c r="M63" s="397"/>
      <c r="N63" s="440">
        <f>SUM(N6:N62)</f>
        <v>9.75</v>
      </c>
      <c r="O63" s="397"/>
      <c r="P63" s="397"/>
      <c r="Q63" s="440">
        <f>SUM(Q6:Q62)</f>
        <v>15</v>
      </c>
      <c r="R63" s="397"/>
      <c r="S63" s="397"/>
      <c r="T63" s="440">
        <f>SUM(T6:T62)</f>
        <v>0.25</v>
      </c>
      <c r="U63" s="397"/>
      <c r="V63" s="397"/>
      <c r="W63" s="397"/>
      <c r="X63" s="440">
        <f>SUM(X6:X62)</f>
        <v>2.77</v>
      </c>
      <c r="Y63" s="397"/>
      <c r="Z63" s="397"/>
      <c r="AA63" s="440">
        <f>SUM(AA6:AA62)</f>
        <v>4.2000000000000011</v>
      </c>
      <c r="AB63" s="397"/>
      <c r="AC63" s="397"/>
      <c r="AD63" s="440">
        <f>SUM(AD6:AD62)</f>
        <v>0.03</v>
      </c>
      <c r="AE63" s="397"/>
      <c r="AF63" s="397"/>
      <c r="AG63" s="397"/>
      <c r="AH63" s="440">
        <f>SUM(AH6:AH62)</f>
        <v>2.3300000000000005</v>
      </c>
      <c r="AI63" s="397"/>
      <c r="AJ63" s="397"/>
      <c r="AK63" s="397">
        <f>SUM(AK6:AK62)</f>
        <v>3.8500000000000005</v>
      </c>
      <c r="AL63" s="397"/>
      <c r="AM63" s="397"/>
      <c r="AN63" s="397">
        <f>SUM(AN6:AN62)</f>
        <v>0.81999999999999984</v>
      </c>
      <c r="AO63" s="397"/>
      <c r="AP63" s="397"/>
      <c r="AQ63" s="397"/>
      <c r="AR63" s="397">
        <f>SUM(AR6:AR62)</f>
        <v>1.5</v>
      </c>
      <c r="AS63" s="397"/>
      <c r="AT63" s="397"/>
      <c r="AU63" s="397">
        <f>SUM(AU6:AU62)</f>
        <v>2.9500000000000006</v>
      </c>
      <c r="AV63" s="397"/>
      <c r="AW63" s="397"/>
      <c r="AX63" s="397">
        <f>SUM(AX6:AX62)</f>
        <v>0.2</v>
      </c>
      <c r="AY63" s="397"/>
      <c r="AZ63" s="397"/>
      <c r="BA63" s="397">
        <f>SUM(BA6:BA62)</f>
        <v>0.35</v>
      </c>
      <c r="BB63" s="397"/>
      <c r="BC63" s="397"/>
      <c r="BD63" s="397">
        <f>SUM(BD6:BD62)</f>
        <v>1.32</v>
      </c>
      <c r="BE63" s="397"/>
      <c r="BF63" s="397"/>
      <c r="BG63" s="397">
        <f>SUM(BG6:BG62)</f>
        <v>2</v>
      </c>
      <c r="BH63" s="397"/>
      <c r="BI63" s="397"/>
      <c r="BJ63" s="397">
        <f>SUM(BJ6:BJ62)</f>
        <v>0.68</v>
      </c>
      <c r="BK63" s="397"/>
      <c r="BL63" s="397"/>
      <c r="BM63" s="397"/>
      <c r="BN63" s="397">
        <f>SUM(BN6:BN62)</f>
        <v>1.3000000000000003</v>
      </c>
      <c r="BO63" s="397"/>
      <c r="BP63" s="397"/>
      <c r="BQ63" s="397">
        <f>SUM(BQ6:BQ62)</f>
        <v>2.16</v>
      </c>
      <c r="BR63" s="397"/>
      <c r="BS63" s="397"/>
      <c r="BT63" s="397">
        <f>SUM(BT6:BT62)</f>
        <v>0.53999999999999992</v>
      </c>
      <c r="BU63" s="397"/>
      <c r="BV63" s="397"/>
      <c r="BW63" s="397"/>
      <c r="BX63" s="397">
        <f>SUM(BX6:BX62)</f>
        <v>2.73</v>
      </c>
      <c r="BY63" s="397"/>
      <c r="BZ63" s="397"/>
      <c r="CA63" s="397">
        <f>SUM(CA6:CA62)</f>
        <v>3.6400000000000006</v>
      </c>
      <c r="CB63" s="397"/>
      <c r="CC63" s="397"/>
      <c r="CD63" s="397">
        <f>SUM(CD6:CD62)</f>
        <v>0.35</v>
      </c>
      <c r="CE63" s="397"/>
      <c r="CF63" s="397"/>
      <c r="CG63" s="397">
        <f>SUM(CG6:CG62)</f>
        <v>0.28000000000000003</v>
      </c>
      <c r="CH63" s="397"/>
      <c r="CI63" s="397"/>
      <c r="CJ63" s="397">
        <f>SUM(CJ6:CJ62)</f>
        <v>1.4800000000000002</v>
      </c>
      <c r="CK63" s="397"/>
      <c r="CL63" s="397"/>
      <c r="CM63" s="397">
        <f>SUM(CM6:CM62)</f>
        <v>1.5</v>
      </c>
      <c r="CN63" s="397"/>
      <c r="CO63" s="397"/>
      <c r="CP63" s="397">
        <f>SUM(CP6:CP62)</f>
        <v>0.02</v>
      </c>
      <c r="CQ63" s="397"/>
      <c r="CR63" s="397"/>
      <c r="CS63" s="397"/>
      <c r="CT63" s="397">
        <f>SUM(CT6:CT62)</f>
        <v>1.1000000000000001</v>
      </c>
      <c r="CU63" s="397"/>
      <c r="CV63" s="397"/>
      <c r="CW63" s="397">
        <f>SUM(CW6:CW62)</f>
        <v>1.5</v>
      </c>
      <c r="CX63" s="397"/>
      <c r="CY63" s="397"/>
      <c r="CZ63" s="397">
        <f>SUM(CZ6:CZ62)</f>
        <v>0.01</v>
      </c>
      <c r="DA63" s="397"/>
      <c r="DB63" s="397"/>
      <c r="DC63" s="397">
        <f>SUM(DC6:DC62)</f>
        <v>0.39000000000000007</v>
      </c>
      <c r="DD63" s="397"/>
      <c r="DE63" s="464">
        <f>SUM(DE6:DE62)</f>
        <v>99.999999999999986</v>
      </c>
      <c r="DF63" s="397"/>
    </row>
    <row r="64" spans="1:110" s="123" customFormat="1" x14ac:dyDescent="0.4">
      <c r="A64" s="593" t="s">
        <v>508</v>
      </c>
      <c r="B64" s="593"/>
      <c r="C64" s="901"/>
      <c r="D64" s="616">
        <f>D63+G63+J63</f>
        <v>35</v>
      </c>
      <c r="E64" s="616"/>
      <c r="F64" s="616"/>
      <c r="G64" s="616"/>
      <c r="H64" s="616"/>
      <c r="I64" s="616"/>
      <c r="J64" s="616"/>
      <c r="K64" s="616"/>
      <c r="L64" s="616"/>
      <c r="M64" s="620">
        <f>N63+Q63+T63</f>
        <v>25</v>
      </c>
      <c r="N64" s="621"/>
      <c r="O64" s="621"/>
      <c r="P64" s="621"/>
      <c r="Q64" s="621"/>
      <c r="R64" s="621"/>
      <c r="S64" s="621"/>
      <c r="T64" s="621"/>
      <c r="U64" s="621"/>
      <c r="V64" s="622"/>
      <c r="W64" s="620">
        <f>X63+AA63+AD63</f>
        <v>7.0000000000000009</v>
      </c>
      <c r="X64" s="621"/>
      <c r="Y64" s="621"/>
      <c r="Z64" s="621"/>
      <c r="AA64" s="621"/>
      <c r="AB64" s="621"/>
      <c r="AC64" s="621"/>
      <c r="AD64" s="621"/>
      <c r="AE64" s="621"/>
      <c r="AF64" s="622"/>
      <c r="AG64" s="620">
        <f>AH63+AK63+AN63</f>
        <v>7.0000000000000018</v>
      </c>
      <c r="AH64" s="621"/>
      <c r="AI64" s="621"/>
      <c r="AJ64" s="621"/>
      <c r="AK64" s="621"/>
      <c r="AL64" s="621"/>
      <c r="AM64" s="621"/>
      <c r="AN64" s="621"/>
      <c r="AO64" s="621"/>
      <c r="AP64" s="622"/>
      <c r="AQ64" s="620">
        <f>AR63+AU63+AX63+BA63</f>
        <v>5.0000000000000009</v>
      </c>
      <c r="AR64" s="621"/>
      <c r="AS64" s="621"/>
      <c r="AT64" s="621"/>
      <c r="AU64" s="621"/>
      <c r="AV64" s="621"/>
      <c r="AW64" s="621"/>
      <c r="AX64" s="621"/>
      <c r="AY64" s="621"/>
      <c r="AZ64" s="621"/>
      <c r="BA64" s="621"/>
      <c r="BB64" s="622"/>
      <c r="BC64" s="620">
        <f>BD63+BG63+BJ63</f>
        <v>4</v>
      </c>
      <c r="BD64" s="621"/>
      <c r="BE64" s="621"/>
      <c r="BF64" s="621"/>
      <c r="BG64" s="621"/>
      <c r="BH64" s="621"/>
      <c r="BI64" s="621"/>
      <c r="BJ64" s="621"/>
      <c r="BK64" s="621"/>
      <c r="BL64" s="622"/>
      <c r="BM64" s="620">
        <f>BN63+BQ63+BT63</f>
        <v>4</v>
      </c>
      <c r="BN64" s="621"/>
      <c r="BO64" s="621"/>
      <c r="BP64" s="621"/>
      <c r="BQ64" s="621"/>
      <c r="BR64" s="621"/>
      <c r="BS64" s="621"/>
      <c r="BT64" s="621"/>
      <c r="BU64" s="621"/>
      <c r="BV64" s="622"/>
      <c r="BW64" s="620">
        <f>BX63+CA63+CD63+CG63</f>
        <v>7.0000000000000009</v>
      </c>
      <c r="BX64" s="621"/>
      <c r="BY64" s="621"/>
      <c r="BZ64" s="621"/>
      <c r="CA64" s="621"/>
      <c r="CB64" s="621"/>
      <c r="CC64" s="621"/>
      <c r="CD64" s="621"/>
      <c r="CE64" s="621"/>
      <c r="CF64" s="621"/>
      <c r="CG64" s="621"/>
      <c r="CH64" s="622"/>
      <c r="CI64" s="620">
        <f>CJ63+CM63+CP63</f>
        <v>3.0000000000000004</v>
      </c>
      <c r="CJ64" s="621"/>
      <c r="CK64" s="621"/>
      <c r="CL64" s="621"/>
      <c r="CM64" s="621"/>
      <c r="CN64" s="621"/>
      <c r="CO64" s="621"/>
      <c r="CP64" s="621"/>
      <c r="CQ64" s="621"/>
      <c r="CR64" s="622"/>
      <c r="CS64" s="620">
        <f>CT63+CW63+CZ63+DC63</f>
        <v>3</v>
      </c>
      <c r="CT64" s="621"/>
      <c r="CU64" s="621"/>
      <c r="CV64" s="621"/>
      <c r="CW64" s="621"/>
      <c r="CX64" s="621"/>
      <c r="CY64" s="621"/>
      <c r="CZ64" s="621"/>
      <c r="DA64" s="621"/>
      <c r="DB64" s="621"/>
      <c r="DC64" s="621"/>
      <c r="DD64" s="622"/>
      <c r="DE64" s="465">
        <f>D64+M64+W64+AG64+AQ64+BC64+BM64+BW64+CI64+CS64</f>
        <v>100</v>
      </c>
      <c r="DF64" s="458"/>
    </row>
    <row r="65" spans="1:110" x14ac:dyDescent="0.4">
      <c r="A65" s="593" t="s">
        <v>507</v>
      </c>
      <c r="B65" s="593"/>
      <c r="C65" s="901"/>
      <c r="D65" s="619">
        <f>D64+M64+W64+AG64+AQ64+BC64+BM64+BW64+CI64+CS64</f>
        <v>100</v>
      </c>
      <c r="E65" s="619"/>
      <c r="F65" s="619"/>
      <c r="G65" s="619"/>
      <c r="H65" s="619"/>
      <c r="I65" s="619"/>
      <c r="J65" s="619"/>
      <c r="K65" s="619"/>
      <c r="L65" s="619"/>
      <c r="M65" s="619"/>
      <c r="N65" s="619"/>
      <c r="O65" s="619"/>
      <c r="P65" s="619"/>
      <c r="Q65" s="619"/>
      <c r="R65" s="619"/>
      <c r="S65" s="619"/>
      <c r="T65" s="619"/>
      <c r="U65" s="619"/>
      <c r="V65" s="619"/>
      <c r="W65" s="619"/>
      <c r="X65" s="619"/>
      <c r="Y65" s="619"/>
      <c r="Z65" s="619"/>
      <c r="AA65" s="619"/>
      <c r="AB65" s="619"/>
      <c r="AC65" s="619"/>
      <c r="AD65" s="619"/>
      <c r="AE65" s="619"/>
      <c r="AF65" s="619"/>
      <c r="AG65" s="619"/>
      <c r="AH65" s="619"/>
      <c r="AI65" s="619"/>
      <c r="AJ65" s="619"/>
      <c r="AK65" s="619"/>
      <c r="AL65" s="619"/>
      <c r="AM65" s="619"/>
      <c r="AN65" s="619"/>
      <c r="AO65" s="619"/>
      <c r="AP65" s="619"/>
      <c r="AQ65" s="619"/>
      <c r="AR65" s="619"/>
      <c r="AS65" s="619"/>
      <c r="AT65" s="619"/>
      <c r="AU65" s="619"/>
      <c r="AV65" s="619"/>
      <c r="AW65" s="619"/>
      <c r="AX65" s="619"/>
      <c r="AY65" s="619"/>
      <c r="AZ65" s="619"/>
      <c r="BA65" s="619"/>
      <c r="BB65" s="619"/>
      <c r="BC65" s="619"/>
      <c r="BD65" s="619"/>
      <c r="BE65" s="619"/>
      <c r="BF65" s="619"/>
      <c r="BG65" s="619"/>
      <c r="BH65" s="619"/>
      <c r="BI65" s="619"/>
      <c r="BJ65" s="619"/>
      <c r="BK65" s="619"/>
      <c r="BL65" s="619"/>
      <c r="BM65" s="619"/>
      <c r="BN65" s="619"/>
      <c r="BO65" s="619"/>
      <c r="BP65" s="619"/>
      <c r="BQ65" s="619"/>
      <c r="BR65" s="619"/>
      <c r="BS65" s="619"/>
      <c r="BT65" s="619"/>
      <c r="BU65" s="619"/>
      <c r="BV65" s="619"/>
      <c r="BW65" s="619"/>
      <c r="BX65" s="619"/>
      <c r="BY65" s="619"/>
      <c r="BZ65" s="619"/>
      <c r="CA65" s="619"/>
      <c r="CB65" s="619"/>
      <c r="CC65" s="619"/>
      <c r="CD65" s="619"/>
      <c r="CE65" s="619"/>
      <c r="CF65" s="619"/>
      <c r="CG65" s="619"/>
      <c r="CH65" s="619"/>
      <c r="CI65" s="619"/>
      <c r="CJ65" s="619"/>
      <c r="CK65" s="619"/>
      <c r="CL65" s="619"/>
      <c r="CM65" s="619"/>
      <c r="CN65" s="619"/>
      <c r="CO65" s="619"/>
      <c r="CP65" s="619"/>
      <c r="CQ65" s="619"/>
      <c r="CR65" s="619"/>
      <c r="CS65" s="619"/>
      <c r="CT65" s="619"/>
      <c r="CU65" s="619"/>
      <c r="CV65" s="619"/>
      <c r="CW65" s="619"/>
      <c r="CX65" s="619"/>
      <c r="CY65" s="619"/>
      <c r="CZ65" s="619"/>
      <c r="DA65" s="619"/>
      <c r="DB65" s="619"/>
      <c r="DC65" s="619"/>
      <c r="DD65" s="619"/>
      <c r="DE65" s="458"/>
      <c r="DF65" s="458"/>
    </row>
    <row r="67" spans="1:110" x14ac:dyDescent="0.4">
      <c r="B67" s="122"/>
      <c r="C67" s="122"/>
      <c r="F67" s="122"/>
      <c r="I67" s="122"/>
    </row>
    <row r="69" spans="1:110" x14ac:dyDescent="0.4">
      <c r="B69" s="122"/>
      <c r="C69" s="122"/>
      <c r="F69" s="122"/>
      <c r="I69" s="122"/>
    </row>
    <row r="70" spans="1:110" x14ac:dyDescent="0.4">
      <c r="B70" s="120"/>
      <c r="C70" s="120"/>
      <c r="F70" s="120"/>
      <c r="I70" s="120"/>
    </row>
  </sheetData>
  <mergeCells count="74">
    <mergeCell ref="A43:B43"/>
    <mergeCell ref="A53:B53"/>
    <mergeCell ref="A63:B63"/>
    <mergeCell ref="A65:B65"/>
    <mergeCell ref="D65:DD65"/>
    <mergeCell ref="D64:L64"/>
    <mergeCell ref="A64:B64"/>
    <mergeCell ref="M64:V64"/>
    <mergeCell ref="W64:AF64"/>
    <mergeCell ref="AG64:AP64"/>
    <mergeCell ref="CS64:DD64"/>
    <mergeCell ref="AQ64:BB64"/>
    <mergeCell ref="BC64:BL64"/>
    <mergeCell ref="BM64:BV64"/>
    <mergeCell ref="BW64:CH64"/>
    <mergeCell ref="CI64:CR64"/>
    <mergeCell ref="CV3:CX3"/>
    <mergeCell ref="CY3:DA3"/>
    <mergeCell ref="DB3:DD3"/>
    <mergeCell ref="A17:B17"/>
    <mergeCell ref="A31:B31"/>
    <mergeCell ref="BF3:BH3"/>
    <mergeCell ref="AZ3:BB3"/>
    <mergeCell ref="CF3:CH3"/>
    <mergeCell ref="A5:B5"/>
    <mergeCell ref="AM3:AO3"/>
    <mergeCell ref="AQ3:AS3"/>
    <mergeCell ref="AT3:AV3"/>
    <mergeCell ref="AW3:AY3"/>
    <mergeCell ref="BC3:BE3"/>
    <mergeCell ref="BW1:CH1"/>
    <mergeCell ref="BW2:CH2"/>
    <mergeCell ref="BM1:BV1"/>
    <mergeCell ref="BM2:BV2"/>
    <mergeCell ref="BC1:BL1"/>
    <mergeCell ref="BC2:BL2"/>
    <mergeCell ref="DE1:DF3"/>
    <mergeCell ref="BI3:BK3"/>
    <mergeCell ref="BM3:BO3"/>
    <mergeCell ref="BP3:BR3"/>
    <mergeCell ref="BS3:BU3"/>
    <mergeCell ref="BW3:BY3"/>
    <mergeCell ref="BZ3:CB3"/>
    <mergeCell ref="CC3:CE3"/>
    <mergeCell ref="CI3:CK3"/>
    <mergeCell ref="CL3:CN3"/>
    <mergeCell ref="CO3:CQ3"/>
    <mergeCell ref="CS3:CU3"/>
    <mergeCell ref="CS1:DD1"/>
    <mergeCell ref="CS2:DD2"/>
    <mergeCell ref="CI1:CR1"/>
    <mergeCell ref="CI2:CR2"/>
    <mergeCell ref="AQ1:BB1"/>
    <mergeCell ref="AQ2:BB2"/>
    <mergeCell ref="AG2:AP2"/>
    <mergeCell ref="AG1:AP1"/>
    <mergeCell ref="A1:B4"/>
    <mergeCell ref="C3:E3"/>
    <mergeCell ref="F3:H3"/>
    <mergeCell ref="I3:K3"/>
    <mergeCell ref="M3:O3"/>
    <mergeCell ref="P3:R3"/>
    <mergeCell ref="S3:U3"/>
    <mergeCell ref="W3:Y3"/>
    <mergeCell ref="Z3:AB3"/>
    <mergeCell ref="AC3:AE3"/>
    <mergeCell ref="AG3:AI3"/>
    <mergeCell ref="AJ3:AL3"/>
    <mergeCell ref="C1:L1"/>
    <mergeCell ref="C2:L2"/>
    <mergeCell ref="M1:V1"/>
    <mergeCell ref="M2:V2"/>
    <mergeCell ref="W1:AF1"/>
    <mergeCell ref="W2:A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ABF5-F9E4-DD4C-B162-3CA677301E07}">
  <dimension ref="A1:DF70"/>
  <sheetViews>
    <sheetView tabSelected="1" zoomScale="84" zoomScaleNormal="80" workbookViewId="0">
      <pane xSplit="2" ySplit="4" topLeftCell="J9" activePane="bottomRight" state="frozen"/>
      <selection pane="topRight" activeCell="C1" sqref="C1"/>
      <selection pane="bottomLeft" activeCell="A5" sqref="A5"/>
      <selection pane="bottomRight" activeCell="S34" sqref="S34"/>
    </sheetView>
  </sheetViews>
  <sheetFormatPr baseColWidth="10" defaultColWidth="10" defaultRowHeight="24" x14ac:dyDescent="0.4"/>
  <cols>
    <col min="1" max="1" width="5.5" style="123" customWidth="1"/>
    <col min="2" max="2" width="58.6640625" style="124" customWidth="1"/>
    <col min="3" max="3" width="7.33203125" style="124" customWidth="1"/>
    <col min="4" max="5" width="7.33203125" style="123" customWidth="1"/>
    <col min="6" max="6" width="7.33203125" style="124" customWidth="1"/>
    <col min="7" max="8" width="7.33203125" style="123" customWidth="1"/>
    <col min="9" max="9" width="7.33203125" style="124" customWidth="1"/>
    <col min="10" max="13" width="7.33203125" style="123" customWidth="1"/>
    <col min="14" max="108" width="7.33203125" style="124" customWidth="1"/>
    <col min="109" max="110" width="10" style="123"/>
    <col min="111" max="16384" width="10" style="124"/>
  </cols>
  <sheetData>
    <row r="1" spans="1:110" x14ac:dyDescent="0.4">
      <c r="A1" s="594" t="s">
        <v>24</v>
      </c>
      <c r="B1" s="594"/>
      <c r="C1" s="623" t="s">
        <v>495</v>
      </c>
      <c r="D1" s="624"/>
      <c r="E1" s="624"/>
      <c r="F1" s="624"/>
      <c r="G1" s="624"/>
      <c r="H1" s="624"/>
      <c r="I1" s="624"/>
      <c r="J1" s="624"/>
      <c r="K1" s="624"/>
      <c r="L1" s="625"/>
      <c r="M1" s="623" t="s">
        <v>496</v>
      </c>
      <c r="N1" s="624"/>
      <c r="O1" s="624"/>
      <c r="P1" s="624"/>
      <c r="Q1" s="624"/>
      <c r="R1" s="624"/>
      <c r="S1" s="624"/>
      <c r="T1" s="624"/>
      <c r="U1" s="624"/>
      <c r="V1" s="625"/>
      <c r="W1" s="623" t="s">
        <v>498</v>
      </c>
      <c r="X1" s="624"/>
      <c r="Y1" s="624"/>
      <c r="Z1" s="624"/>
      <c r="AA1" s="624"/>
      <c r="AB1" s="624"/>
      <c r="AC1" s="624"/>
      <c r="AD1" s="624"/>
      <c r="AE1" s="624"/>
      <c r="AF1" s="625"/>
      <c r="AG1" s="623" t="s">
        <v>497</v>
      </c>
      <c r="AH1" s="624"/>
      <c r="AI1" s="624"/>
      <c r="AJ1" s="624"/>
      <c r="AK1" s="624"/>
      <c r="AL1" s="624"/>
      <c r="AM1" s="624"/>
      <c r="AN1" s="624"/>
      <c r="AO1" s="624"/>
      <c r="AP1" s="625"/>
      <c r="AQ1" s="623" t="s">
        <v>499</v>
      </c>
      <c r="AR1" s="624"/>
      <c r="AS1" s="624"/>
      <c r="AT1" s="624"/>
      <c r="AU1" s="624"/>
      <c r="AV1" s="624"/>
      <c r="AW1" s="624"/>
      <c r="AX1" s="624"/>
      <c r="AY1" s="624"/>
      <c r="AZ1" s="624"/>
      <c r="BA1" s="624"/>
      <c r="BB1" s="625"/>
      <c r="BC1" s="623" t="s">
        <v>500</v>
      </c>
      <c r="BD1" s="624"/>
      <c r="BE1" s="624"/>
      <c r="BF1" s="624"/>
      <c r="BG1" s="624"/>
      <c r="BH1" s="624"/>
      <c r="BI1" s="624"/>
      <c r="BJ1" s="624"/>
      <c r="BK1" s="624"/>
      <c r="BL1" s="625"/>
      <c r="BM1" s="623" t="s">
        <v>501</v>
      </c>
      <c r="BN1" s="624"/>
      <c r="BO1" s="624"/>
      <c r="BP1" s="624"/>
      <c r="BQ1" s="624"/>
      <c r="BR1" s="624"/>
      <c r="BS1" s="624"/>
      <c r="BT1" s="624"/>
      <c r="BU1" s="624"/>
      <c r="BV1" s="625"/>
      <c r="BW1" s="623" t="s">
        <v>504</v>
      </c>
      <c r="BX1" s="624"/>
      <c r="BY1" s="624"/>
      <c r="BZ1" s="624"/>
      <c r="CA1" s="624"/>
      <c r="CB1" s="624"/>
      <c r="CC1" s="624"/>
      <c r="CD1" s="624"/>
      <c r="CE1" s="624"/>
      <c r="CF1" s="624"/>
      <c r="CG1" s="624"/>
      <c r="CH1" s="625"/>
      <c r="CI1" s="623" t="s">
        <v>505</v>
      </c>
      <c r="CJ1" s="624"/>
      <c r="CK1" s="624"/>
      <c r="CL1" s="624"/>
      <c r="CM1" s="624"/>
      <c r="CN1" s="624"/>
      <c r="CO1" s="624"/>
      <c r="CP1" s="624"/>
      <c r="CQ1" s="624"/>
      <c r="CR1" s="625"/>
      <c r="CS1" s="623" t="s">
        <v>506</v>
      </c>
      <c r="CT1" s="624"/>
      <c r="CU1" s="624"/>
      <c r="CV1" s="624"/>
      <c r="CW1" s="624"/>
      <c r="CX1" s="624"/>
      <c r="CY1" s="624"/>
      <c r="CZ1" s="624"/>
      <c r="DA1" s="624"/>
      <c r="DB1" s="624"/>
      <c r="DC1" s="624"/>
      <c r="DD1" s="625"/>
      <c r="DE1" s="594" t="s">
        <v>71</v>
      </c>
      <c r="DF1" s="594"/>
    </row>
    <row r="2" spans="1:110" x14ac:dyDescent="0.4">
      <c r="A2" s="594"/>
      <c r="B2" s="594"/>
      <c r="C2" s="626">
        <v>0.35</v>
      </c>
      <c r="D2" s="627"/>
      <c r="E2" s="627"/>
      <c r="F2" s="627"/>
      <c r="G2" s="627"/>
      <c r="H2" s="627"/>
      <c r="I2" s="627"/>
      <c r="J2" s="627"/>
      <c r="K2" s="627"/>
      <c r="L2" s="628"/>
      <c r="M2" s="626">
        <v>0.25</v>
      </c>
      <c r="N2" s="627"/>
      <c r="O2" s="627"/>
      <c r="P2" s="627"/>
      <c r="Q2" s="627"/>
      <c r="R2" s="627"/>
      <c r="S2" s="627"/>
      <c r="T2" s="627"/>
      <c r="U2" s="627"/>
      <c r="V2" s="628"/>
      <c r="W2" s="626">
        <v>7.0000000000000007E-2</v>
      </c>
      <c r="X2" s="627"/>
      <c r="Y2" s="627"/>
      <c r="Z2" s="627"/>
      <c r="AA2" s="627"/>
      <c r="AB2" s="627"/>
      <c r="AC2" s="627"/>
      <c r="AD2" s="627"/>
      <c r="AE2" s="627"/>
      <c r="AF2" s="628"/>
      <c r="AG2" s="626">
        <v>7.0000000000000007E-2</v>
      </c>
      <c r="AH2" s="627"/>
      <c r="AI2" s="627"/>
      <c r="AJ2" s="627"/>
      <c r="AK2" s="627"/>
      <c r="AL2" s="627"/>
      <c r="AM2" s="627"/>
      <c r="AN2" s="627"/>
      <c r="AO2" s="627"/>
      <c r="AP2" s="628"/>
      <c r="AQ2" s="626">
        <v>0.05</v>
      </c>
      <c r="AR2" s="627"/>
      <c r="AS2" s="627"/>
      <c r="AT2" s="627"/>
      <c r="AU2" s="627"/>
      <c r="AV2" s="627"/>
      <c r="AW2" s="627"/>
      <c r="AX2" s="627"/>
      <c r="AY2" s="627"/>
      <c r="AZ2" s="627"/>
      <c r="BA2" s="627"/>
      <c r="BB2" s="628"/>
      <c r="BC2" s="626">
        <v>0.04</v>
      </c>
      <c r="BD2" s="627"/>
      <c r="BE2" s="627"/>
      <c r="BF2" s="627"/>
      <c r="BG2" s="627"/>
      <c r="BH2" s="627"/>
      <c r="BI2" s="627"/>
      <c r="BJ2" s="627"/>
      <c r="BK2" s="627"/>
      <c r="BL2" s="628"/>
      <c r="BM2" s="626">
        <v>0.04</v>
      </c>
      <c r="BN2" s="627"/>
      <c r="BO2" s="627"/>
      <c r="BP2" s="627"/>
      <c r="BQ2" s="627"/>
      <c r="BR2" s="627"/>
      <c r="BS2" s="627"/>
      <c r="BT2" s="627"/>
      <c r="BU2" s="627"/>
      <c r="BV2" s="628"/>
      <c r="BW2" s="626">
        <v>7.0000000000000007E-2</v>
      </c>
      <c r="BX2" s="627"/>
      <c r="BY2" s="627"/>
      <c r="BZ2" s="627"/>
      <c r="CA2" s="627"/>
      <c r="CB2" s="627"/>
      <c r="CC2" s="627"/>
      <c r="CD2" s="627"/>
      <c r="CE2" s="627"/>
      <c r="CF2" s="627"/>
      <c r="CG2" s="627"/>
      <c r="CH2" s="628"/>
      <c r="CI2" s="626">
        <v>0.03</v>
      </c>
      <c r="CJ2" s="627"/>
      <c r="CK2" s="627"/>
      <c r="CL2" s="627"/>
      <c r="CM2" s="627"/>
      <c r="CN2" s="627"/>
      <c r="CO2" s="627"/>
      <c r="CP2" s="627"/>
      <c r="CQ2" s="627"/>
      <c r="CR2" s="628"/>
      <c r="CS2" s="626">
        <v>0.03</v>
      </c>
      <c r="CT2" s="627"/>
      <c r="CU2" s="627"/>
      <c r="CV2" s="627"/>
      <c r="CW2" s="627"/>
      <c r="CX2" s="627"/>
      <c r="CY2" s="627"/>
      <c r="CZ2" s="627"/>
      <c r="DA2" s="627"/>
      <c r="DB2" s="627"/>
      <c r="DC2" s="627"/>
      <c r="DD2" s="628"/>
      <c r="DE2" s="594"/>
      <c r="DF2" s="594"/>
    </row>
    <row r="3" spans="1:110" x14ac:dyDescent="0.4">
      <c r="A3" s="594"/>
      <c r="B3" s="594"/>
      <c r="C3" s="623" t="s">
        <v>26</v>
      </c>
      <c r="D3" s="624"/>
      <c r="E3" s="625"/>
      <c r="F3" s="623" t="s">
        <v>27</v>
      </c>
      <c r="G3" s="624"/>
      <c r="H3" s="625"/>
      <c r="I3" s="623" t="s">
        <v>467</v>
      </c>
      <c r="J3" s="624"/>
      <c r="K3" s="625"/>
      <c r="L3" s="23" t="s">
        <v>468</v>
      </c>
      <c r="M3" s="623" t="s">
        <v>26</v>
      </c>
      <c r="N3" s="624"/>
      <c r="O3" s="625"/>
      <c r="P3" s="623" t="s">
        <v>27</v>
      </c>
      <c r="Q3" s="624"/>
      <c r="R3" s="625"/>
      <c r="S3" s="623" t="s">
        <v>467</v>
      </c>
      <c r="T3" s="624"/>
      <c r="U3" s="625"/>
      <c r="V3" s="23" t="s">
        <v>468</v>
      </c>
      <c r="W3" s="623" t="s">
        <v>26</v>
      </c>
      <c r="X3" s="624"/>
      <c r="Y3" s="625"/>
      <c r="Z3" s="623" t="s">
        <v>27</v>
      </c>
      <c r="AA3" s="624"/>
      <c r="AB3" s="625"/>
      <c r="AC3" s="623" t="s">
        <v>467</v>
      </c>
      <c r="AD3" s="624"/>
      <c r="AE3" s="625"/>
      <c r="AF3" s="23" t="s">
        <v>468</v>
      </c>
      <c r="AG3" s="623" t="s">
        <v>26</v>
      </c>
      <c r="AH3" s="624"/>
      <c r="AI3" s="625"/>
      <c r="AJ3" s="623" t="s">
        <v>27</v>
      </c>
      <c r="AK3" s="624"/>
      <c r="AL3" s="625"/>
      <c r="AM3" s="623" t="s">
        <v>467</v>
      </c>
      <c r="AN3" s="624"/>
      <c r="AO3" s="625"/>
      <c r="AP3" s="23" t="s">
        <v>468</v>
      </c>
      <c r="AQ3" s="623" t="s">
        <v>26</v>
      </c>
      <c r="AR3" s="624"/>
      <c r="AS3" s="625"/>
      <c r="AT3" s="623" t="s">
        <v>27</v>
      </c>
      <c r="AU3" s="624"/>
      <c r="AV3" s="625"/>
      <c r="AW3" s="623" t="s">
        <v>467</v>
      </c>
      <c r="AX3" s="624"/>
      <c r="AY3" s="625"/>
      <c r="AZ3" s="623" t="s">
        <v>468</v>
      </c>
      <c r="BA3" s="624"/>
      <c r="BB3" s="625"/>
      <c r="BC3" s="623" t="s">
        <v>26</v>
      </c>
      <c r="BD3" s="624"/>
      <c r="BE3" s="625"/>
      <c r="BF3" s="623" t="s">
        <v>27</v>
      </c>
      <c r="BG3" s="624"/>
      <c r="BH3" s="625"/>
      <c r="BI3" s="623" t="s">
        <v>467</v>
      </c>
      <c r="BJ3" s="624"/>
      <c r="BK3" s="625"/>
      <c r="BL3" s="23" t="s">
        <v>468</v>
      </c>
      <c r="BM3" s="623" t="s">
        <v>26</v>
      </c>
      <c r="BN3" s="624"/>
      <c r="BO3" s="625"/>
      <c r="BP3" s="623" t="s">
        <v>27</v>
      </c>
      <c r="BQ3" s="624"/>
      <c r="BR3" s="625"/>
      <c r="BS3" s="623" t="s">
        <v>467</v>
      </c>
      <c r="BT3" s="624"/>
      <c r="BU3" s="625"/>
      <c r="BV3" s="23" t="s">
        <v>468</v>
      </c>
      <c r="BW3" s="623" t="s">
        <v>26</v>
      </c>
      <c r="BX3" s="624"/>
      <c r="BY3" s="625"/>
      <c r="BZ3" s="623" t="s">
        <v>27</v>
      </c>
      <c r="CA3" s="624"/>
      <c r="CB3" s="625"/>
      <c r="CC3" s="623" t="s">
        <v>467</v>
      </c>
      <c r="CD3" s="624"/>
      <c r="CE3" s="625"/>
      <c r="CF3" s="623" t="s">
        <v>468</v>
      </c>
      <c r="CG3" s="624"/>
      <c r="CH3" s="625"/>
      <c r="CI3" s="623" t="s">
        <v>26</v>
      </c>
      <c r="CJ3" s="624"/>
      <c r="CK3" s="625"/>
      <c r="CL3" s="623" t="s">
        <v>27</v>
      </c>
      <c r="CM3" s="624"/>
      <c r="CN3" s="625"/>
      <c r="CO3" s="623" t="s">
        <v>467</v>
      </c>
      <c r="CP3" s="624"/>
      <c r="CQ3" s="625"/>
      <c r="CR3" s="23" t="s">
        <v>468</v>
      </c>
      <c r="CS3" s="623" t="s">
        <v>26</v>
      </c>
      <c r="CT3" s="624"/>
      <c r="CU3" s="625"/>
      <c r="CV3" s="623" t="s">
        <v>27</v>
      </c>
      <c r="CW3" s="624"/>
      <c r="CX3" s="625"/>
      <c r="CY3" s="623" t="s">
        <v>467</v>
      </c>
      <c r="CZ3" s="624"/>
      <c r="DA3" s="625"/>
      <c r="DB3" s="623" t="s">
        <v>468</v>
      </c>
      <c r="DC3" s="624"/>
      <c r="DD3" s="625"/>
      <c r="DE3" s="594"/>
      <c r="DF3" s="594"/>
    </row>
    <row r="4" spans="1:110" x14ac:dyDescent="0.4">
      <c r="A4" s="594"/>
      <c r="B4" s="594"/>
      <c r="C4" s="491" t="s">
        <v>511</v>
      </c>
      <c r="D4" s="462" t="s">
        <v>24</v>
      </c>
      <c r="E4" s="19" t="s">
        <v>503</v>
      </c>
      <c r="F4" s="491" t="s">
        <v>511</v>
      </c>
      <c r="G4" s="462" t="s">
        <v>24</v>
      </c>
      <c r="H4" s="19" t="s">
        <v>503</v>
      </c>
      <c r="I4" s="491" t="s">
        <v>511</v>
      </c>
      <c r="J4" s="462" t="s">
        <v>24</v>
      </c>
      <c r="K4" s="19" t="s">
        <v>503</v>
      </c>
      <c r="L4" s="23"/>
      <c r="M4" s="491" t="s">
        <v>511</v>
      </c>
      <c r="N4" s="462" t="s">
        <v>24</v>
      </c>
      <c r="O4" s="19" t="s">
        <v>503</v>
      </c>
      <c r="P4" s="491" t="s">
        <v>511</v>
      </c>
      <c r="Q4" s="462" t="s">
        <v>24</v>
      </c>
      <c r="R4" s="19" t="s">
        <v>503</v>
      </c>
      <c r="S4" s="491" t="s">
        <v>511</v>
      </c>
      <c r="T4" s="462" t="s">
        <v>24</v>
      </c>
      <c r="U4" s="19" t="s">
        <v>503</v>
      </c>
      <c r="V4" s="23"/>
      <c r="W4" s="491" t="s">
        <v>511</v>
      </c>
      <c r="X4" s="462" t="s">
        <v>24</v>
      </c>
      <c r="Y4" s="19" t="s">
        <v>503</v>
      </c>
      <c r="Z4" s="491" t="s">
        <v>511</v>
      </c>
      <c r="AA4" s="462" t="s">
        <v>24</v>
      </c>
      <c r="AB4" s="19" t="s">
        <v>503</v>
      </c>
      <c r="AC4" s="491" t="s">
        <v>511</v>
      </c>
      <c r="AD4" s="462" t="s">
        <v>24</v>
      </c>
      <c r="AE4" s="19" t="s">
        <v>503</v>
      </c>
      <c r="AF4" s="23"/>
      <c r="AG4" s="491" t="s">
        <v>511</v>
      </c>
      <c r="AH4" s="462" t="s">
        <v>24</v>
      </c>
      <c r="AI4" s="19" t="s">
        <v>503</v>
      </c>
      <c r="AJ4" s="491" t="s">
        <v>511</v>
      </c>
      <c r="AK4" s="462" t="s">
        <v>24</v>
      </c>
      <c r="AL4" s="19" t="s">
        <v>503</v>
      </c>
      <c r="AM4" s="491" t="s">
        <v>511</v>
      </c>
      <c r="AN4" s="462" t="s">
        <v>24</v>
      </c>
      <c r="AO4" s="19" t="s">
        <v>503</v>
      </c>
      <c r="AP4" s="23"/>
      <c r="AQ4" s="491" t="s">
        <v>511</v>
      </c>
      <c r="AR4" s="462" t="s">
        <v>24</v>
      </c>
      <c r="AS4" s="19" t="s">
        <v>503</v>
      </c>
      <c r="AT4" s="491" t="s">
        <v>511</v>
      </c>
      <c r="AU4" s="462" t="s">
        <v>24</v>
      </c>
      <c r="AV4" s="19" t="s">
        <v>503</v>
      </c>
      <c r="AW4" s="491" t="s">
        <v>511</v>
      </c>
      <c r="AX4" s="462" t="s">
        <v>24</v>
      </c>
      <c r="AY4" s="19" t="s">
        <v>503</v>
      </c>
      <c r="AZ4" s="491" t="s">
        <v>511</v>
      </c>
      <c r="BA4" s="462" t="s">
        <v>24</v>
      </c>
      <c r="BB4" s="19" t="s">
        <v>503</v>
      </c>
      <c r="BC4" s="491" t="s">
        <v>511</v>
      </c>
      <c r="BD4" s="462" t="s">
        <v>24</v>
      </c>
      <c r="BE4" s="19" t="s">
        <v>503</v>
      </c>
      <c r="BF4" s="491" t="s">
        <v>511</v>
      </c>
      <c r="BG4" s="462" t="s">
        <v>24</v>
      </c>
      <c r="BH4" s="19" t="s">
        <v>503</v>
      </c>
      <c r="BI4" s="491" t="s">
        <v>511</v>
      </c>
      <c r="BJ4" s="462" t="s">
        <v>24</v>
      </c>
      <c r="BK4" s="19" t="s">
        <v>503</v>
      </c>
      <c r="BL4" s="23"/>
      <c r="BM4" s="491" t="s">
        <v>511</v>
      </c>
      <c r="BN4" s="462" t="s">
        <v>24</v>
      </c>
      <c r="BO4" s="19" t="s">
        <v>503</v>
      </c>
      <c r="BP4" s="491" t="s">
        <v>511</v>
      </c>
      <c r="BQ4" s="462" t="s">
        <v>24</v>
      </c>
      <c r="BR4" s="19" t="s">
        <v>503</v>
      </c>
      <c r="BS4" s="491" t="s">
        <v>511</v>
      </c>
      <c r="BT4" s="462" t="s">
        <v>24</v>
      </c>
      <c r="BU4" s="19" t="s">
        <v>503</v>
      </c>
      <c r="BV4" s="23"/>
      <c r="BW4" s="491" t="s">
        <v>511</v>
      </c>
      <c r="BX4" s="462" t="s">
        <v>24</v>
      </c>
      <c r="BY4" s="19" t="s">
        <v>503</v>
      </c>
      <c r="BZ4" s="491" t="s">
        <v>511</v>
      </c>
      <c r="CA4" s="462" t="s">
        <v>24</v>
      </c>
      <c r="CB4" s="19" t="s">
        <v>503</v>
      </c>
      <c r="CC4" s="491" t="s">
        <v>511</v>
      </c>
      <c r="CD4" s="462" t="s">
        <v>24</v>
      </c>
      <c r="CE4" s="19" t="s">
        <v>503</v>
      </c>
      <c r="CF4" s="491" t="s">
        <v>511</v>
      </c>
      <c r="CG4" s="462" t="s">
        <v>24</v>
      </c>
      <c r="CH4" s="19" t="s">
        <v>503</v>
      </c>
      <c r="CI4" s="491" t="s">
        <v>511</v>
      </c>
      <c r="CJ4" s="462" t="s">
        <v>24</v>
      </c>
      <c r="CK4" s="19" t="s">
        <v>503</v>
      </c>
      <c r="CL4" s="491" t="s">
        <v>511</v>
      </c>
      <c r="CM4" s="462" t="s">
        <v>24</v>
      </c>
      <c r="CN4" s="19" t="s">
        <v>503</v>
      </c>
      <c r="CO4" s="491" t="s">
        <v>511</v>
      </c>
      <c r="CP4" s="462" t="s">
        <v>24</v>
      </c>
      <c r="CQ4" s="19" t="s">
        <v>503</v>
      </c>
      <c r="CR4" s="23"/>
      <c r="CS4" s="491" t="s">
        <v>511</v>
      </c>
      <c r="CT4" s="462" t="s">
        <v>24</v>
      </c>
      <c r="CU4" s="19" t="s">
        <v>503</v>
      </c>
      <c r="CV4" s="491" t="s">
        <v>511</v>
      </c>
      <c r="CW4" s="462" t="s">
        <v>24</v>
      </c>
      <c r="CX4" s="19" t="s">
        <v>503</v>
      </c>
      <c r="CY4" s="491" t="s">
        <v>511</v>
      </c>
      <c r="CZ4" s="462" t="s">
        <v>24</v>
      </c>
      <c r="DA4" s="19" t="s">
        <v>503</v>
      </c>
      <c r="DB4" s="491" t="s">
        <v>511</v>
      </c>
      <c r="DC4" s="462" t="s">
        <v>24</v>
      </c>
      <c r="DD4" s="19" t="s">
        <v>503</v>
      </c>
      <c r="DE4" s="462" t="s">
        <v>502</v>
      </c>
      <c r="DF4" s="19" t="s">
        <v>503</v>
      </c>
    </row>
    <row r="5" spans="1:110" x14ac:dyDescent="0.4">
      <c r="A5" s="595" t="s">
        <v>28</v>
      </c>
      <c r="B5" s="595"/>
      <c r="C5" s="457"/>
      <c r="D5" s="395"/>
      <c r="E5" s="395"/>
      <c r="F5" s="457"/>
      <c r="G5" s="395"/>
      <c r="H5" s="395"/>
      <c r="I5" s="457"/>
      <c r="J5" s="395"/>
      <c r="K5" s="395"/>
      <c r="L5" s="395"/>
      <c r="M5" s="395"/>
      <c r="N5" s="395"/>
      <c r="O5" s="395"/>
      <c r="P5" s="395"/>
      <c r="Q5" s="395"/>
      <c r="R5" s="395"/>
      <c r="S5" s="395"/>
      <c r="T5" s="395"/>
      <c r="U5" s="395"/>
      <c r="V5" s="459"/>
      <c r="W5" s="459"/>
      <c r="X5" s="395"/>
      <c r="Y5" s="395"/>
      <c r="Z5" s="395"/>
      <c r="AA5" s="395"/>
      <c r="AB5" s="395"/>
      <c r="AC5" s="395"/>
      <c r="AD5" s="395"/>
      <c r="AE5" s="395"/>
      <c r="AF5" s="459"/>
      <c r="AG5" s="459"/>
      <c r="AH5" s="395"/>
      <c r="AI5" s="395"/>
      <c r="AJ5" s="395"/>
      <c r="AK5" s="395"/>
      <c r="AL5" s="395"/>
      <c r="AM5" s="395"/>
      <c r="AN5" s="395"/>
      <c r="AO5" s="395"/>
      <c r="AP5" s="459"/>
      <c r="AQ5" s="459"/>
      <c r="AR5" s="395"/>
      <c r="AS5" s="395"/>
      <c r="AT5" s="395"/>
      <c r="AU5" s="395"/>
      <c r="AV5" s="395"/>
      <c r="AW5" s="395"/>
      <c r="AX5" s="395"/>
      <c r="AY5" s="395"/>
      <c r="AZ5" s="395"/>
      <c r="BA5" s="395"/>
      <c r="BB5" s="395"/>
      <c r="BC5" s="395"/>
      <c r="BD5" s="395"/>
      <c r="BE5" s="395"/>
      <c r="BF5" s="395"/>
      <c r="BG5" s="395"/>
      <c r="BH5" s="395"/>
      <c r="BI5" s="395"/>
      <c r="BJ5" s="395"/>
      <c r="BK5" s="395"/>
      <c r="BL5" s="459"/>
      <c r="BM5" s="459"/>
      <c r="BN5" s="395"/>
      <c r="BO5" s="395"/>
      <c r="BP5" s="395"/>
      <c r="BQ5" s="395"/>
      <c r="BR5" s="395"/>
      <c r="BS5" s="395"/>
      <c r="BT5" s="395"/>
      <c r="BU5" s="395"/>
      <c r="BV5" s="459"/>
      <c r="BW5" s="459"/>
      <c r="BX5" s="395"/>
      <c r="BY5" s="395"/>
      <c r="BZ5" s="395"/>
      <c r="CA5" s="395"/>
      <c r="CB5" s="395"/>
      <c r="CC5" s="395"/>
      <c r="CD5" s="395"/>
      <c r="CE5" s="395"/>
      <c r="CF5" s="395"/>
      <c r="CG5" s="395"/>
      <c r="CH5" s="395"/>
      <c r="CI5" s="395"/>
      <c r="CJ5" s="395"/>
      <c r="CK5" s="395"/>
      <c r="CL5" s="395"/>
      <c r="CM5" s="395"/>
      <c r="CN5" s="395"/>
      <c r="CO5" s="395"/>
      <c r="CP5" s="395"/>
      <c r="CQ5" s="395"/>
      <c r="CR5" s="459"/>
      <c r="CS5" s="459"/>
      <c r="CT5" s="395"/>
      <c r="CU5" s="395"/>
      <c r="CV5" s="395"/>
      <c r="CW5" s="395"/>
      <c r="CX5" s="395"/>
      <c r="CY5" s="395"/>
      <c r="CZ5" s="395"/>
      <c r="DA5" s="395"/>
      <c r="DB5" s="395"/>
      <c r="DC5" s="459"/>
      <c r="DD5" s="459"/>
      <c r="DE5" s="462"/>
      <c r="DF5" s="19"/>
    </row>
    <row r="6" spans="1:110" ht="26.25" customHeight="1" x14ac:dyDescent="0.4">
      <c r="A6" s="23">
        <v>1</v>
      </c>
      <c r="B6" s="270" t="s">
        <v>2</v>
      </c>
      <c r="C6" s="398">
        <f>'ภาพรวมกระจาย นน. ระดับหลักสูตร'!C5</f>
        <v>1</v>
      </c>
      <c r="D6" s="463">
        <f>'ภาพรวมกระจาย นน.ระดับรายวิชา'!D5</f>
        <v>0.349874686716792</v>
      </c>
      <c r="E6" s="466">
        <v>52</v>
      </c>
      <c r="F6" s="397"/>
      <c r="G6" s="397"/>
      <c r="H6" s="397"/>
      <c r="I6" s="397"/>
      <c r="J6" s="397"/>
      <c r="K6" s="397"/>
      <c r="L6" s="397"/>
      <c r="M6" s="397"/>
      <c r="N6" s="397"/>
      <c r="O6" s="397"/>
      <c r="P6" s="397"/>
      <c r="Q6" s="397"/>
      <c r="R6" s="397"/>
      <c r="S6" s="397"/>
      <c r="T6" s="397"/>
      <c r="U6" s="397"/>
      <c r="V6" s="397"/>
      <c r="W6" s="397"/>
      <c r="X6" s="397"/>
      <c r="Y6" s="397"/>
      <c r="Z6" s="397"/>
      <c r="AA6" s="397"/>
      <c r="AB6" s="397"/>
      <c r="AC6" s="397"/>
      <c r="AD6" s="397"/>
      <c r="AE6" s="397"/>
      <c r="AF6" s="397"/>
      <c r="AG6" s="397"/>
      <c r="AH6" s="397"/>
      <c r="AI6" s="397"/>
      <c r="AJ6" s="397"/>
      <c r="AK6" s="397"/>
      <c r="AL6" s="397"/>
      <c r="AM6" s="397"/>
      <c r="AN6" s="397"/>
      <c r="AO6" s="397"/>
      <c r="AP6" s="397"/>
      <c r="AQ6" s="397"/>
      <c r="AR6" s="397"/>
      <c r="AS6" s="397"/>
      <c r="AT6" s="397"/>
      <c r="AU6" s="397"/>
      <c r="AV6" s="397"/>
      <c r="AW6" s="397"/>
      <c r="AX6" s="397"/>
      <c r="AY6" s="397"/>
      <c r="AZ6" s="397"/>
      <c r="BA6" s="397"/>
      <c r="BB6" s="397"/>
      <c r="BC6" s="469"/>
      <c r="BD6" s="469"/>
      <c r="BE6" s="397"/>
      <c r="BF6" s="469"/>
      <c r="BG6" s="469"/>
      <c r="BH6" s="397"/>
      <c r="BI6" s="469"/>
      <c r="BJ6" s="469"/>
      <c r="BK6" s="397"/>
      <c r="BL6" s="397"/>
      <c r="BM6" s="398">
        <f>'ภาพรวมกระจาย นน. ระดับหลักสูตร'!AM5</f>
        <v>6</v>
      </c>
      <c r="BN6" s="463">
        <f>'ภาพรวมกระจาย นน.ระดับรายวิชา'!BG5</f>
        <v>0.24000000000000002</v>
      </c>
      <c r="BO6" s="466">
        <v>36</v>
      </c>
      <c r="BP6" s="469"/>
      <c r="BQ6" s="469"/>
      <c r="BR6" s="397"/>
      <c r="BS6" s="398">
        <f>'ภาพรวมกระจาย นน. ระดับหลักสูตร'!AQ5</f>
        <v>2</v>
      </c>
      <c r="BT6" s="463">
        <f>'ภาพรวมกระจาย นน.ระดับรายวิชา'!BM5</f>
        <v>0.08</v>
      </c>
      <c r="BU6" s="466">
        <v>12</v>
      </c>
      <c r="BV6" s="397"/>
      <c r="BW6" s="469"/>
      <c r="BX6" s="469"/>
      <c r="BY6" s="397"/>
      <c r="BZ6" s="469"/>
      <c r="CA6" s="469"/>
      <c r="CB6" s="397"/>
      <c r="CC6" s="469"/>
      <c r="CD6" s="469"/>
      <c r="CE6" s="397"/>
      <c r="CF6" s="469"/>
      <c r="CG6" s="469"/>
      <c r="CH6" s="397"/>
      <c r="CI6" s="469"/>
      <c r="CJ6" s="469"/>
      <c r="CK6" s="397"/>
      <c r="CL6" s="469"/>
      <c r="CM6" s="469"/>
      <c r="CN6" s="397"/>
      <c r="CO6" s="469"/>
      <c r="CP6" s="469"/>
      <c r="CQ6" s="397"/>
      <c r="CR6" s="397"/>
      <c r="CS6" s="397"/>
      <c r="CT6" s="397"/>
      <c r="CU6" s="397"/>
      <c r="CV6" s="397"/>
      <c r="CW6" s="397"/>
      <c r="CX6" s="397"/>
      <c r="CY6" s="397"/>
      <c r="CZ6" s="397"/>
      <c r="DA6" s="397"/>
      <c r="DB6" s="397"/>
      <c r="DC6" s="397"/>
      <c r="DD6" s="397"/>
      <c r="DE6" s="463">
        <f>D6+BN6+BT6</f>
        <v>0.66987468671679196</v>
      </c>
      <c r="DF6" s="466">
        <f>E6+BO6+BU6</f>
        <v>100</v>
      </c>
    </row>
    <row r="7" spans="1:110" ht="26.25" customHeight="1" x14ac:dyDescent="0.4">
      <c r="A7" s="23">
        <v>2</v>
      </c>
      <c r="B7" s="270" t="s">
        <v>3</v>
      </c>
      <c r="C7" s="398">
        <f>'ภาพรวมกระจาย นน. ระดับหลักสูตร'!C6</f>
        <v>1</v>
      </c>
      <c r="D7" s="463">
        <f>'ภาพรวมกระจาย นน.ระดับรายวิชา'!D6</f>
        <v>0.349874686716792</v>
      </c>
      <c r="E7" s="466">
        <v>47</v>
      </c>
      <c r="F7" s="397"/>
      <c r="G7" s="397"/>
      <c r="H7" s="397"/>
      <c r="I7" s="397"/>
      <c r="J7" s="397"/>
      <c r="K7" s="397"/>
      <c r="L7" s="397"/>
      <c r="M7" s="397"/>
      <c r="N7" s="397"/>
      <c r="O7" s="397"/>
      <c r="P7" s="397"/>
      <c r="Q7" s="397"/>
      <c r="R7" s="397"/>
      <c r="S7" s="397"/>
      <c r="T7" s="397"/>
      <c r="U7" s="397"/>
      <c r="V7" s="397"/>
      <c r="W7" s="397"/>
      <c r="X7" s="397"/>
      <c r="Y7" s="397"/>
      <c r="Z7" s="397"/>
      <c r="AA7" s="397"/>
      <c r="AB7" s="397"/>
      <c r="AC7" s="397"/>
      <c r="AD7" s="397"/>
      <c r="AE7" s="397"/>
      <c r="AF7" s="397"/>
      <c r="AG7" s="397"/>
      <c r="AH7" s="397"/>
      <c r="AI7" s="397"/>
      <c r="AJ7" s="397"/>
      <c r="AK7" s="397"/>
      <c r="AL7" s="397"/>
      <c r="AM7" s="397"/>
      <c r="AN7" s="397"/>
      <c r="AO7" s="397"/>
      <c r="AP7" s="397"/>
      <c r="AQ7" s="397"/>
      <c r="AR7" s="397"/>
      <c r="AS7" s="397"/>
      <c r="AT7" s="397"/>
      <c r="AU7" s="397"/>
      <c r="AV7" s="397"/>
      <c r="AW7" s="397"/>
      <c r="AX7" s="397"/>
      <c r="AY7" s="397"/>
      <c r="AZ7" s="397"/>
      <c r="BA7" s="397"/>
      <c r="BB7" s="397"/>
      <c r="BC7" s="469"/>
      <c r="BD7" s="469"/>
      <c r="BE7" s="397"/>
      <c r="BF7" s="469"/>
      <c r="BG7" s="469"/>
      <c r="BH7" s="397"/>
      <c r="BI7" s="469"/>
      <c r="BJ7" s="469"/>
      <c r="BK7" s="397"/>
      <c r="BL7" s="397"/>
      <c r="BM7" s="397"/>
      <c r="BN7" s="397"/>
      <c r="BO7" s="397"/>
      <c r="BP7" s="398">
        <f>'ภาพรวมกระจาย นน. ระดับหลักสูตร'!AO6</f>
        <v>8</v>
      </c>
      <c r="BQ7" s="463">
        <f>'ภาพรวมกระจาย นน.ระดับรายวิชา'!BJ6</f>
        <v>0.32</v>
      </c>
      <c r="BR7" s="466">
        <v>43</v>
      </c>
      <c r="BS7" s="398">
        <f>'ภาพรวมกระจาย นน. ระดับหลักสูตร'!AQ6</f>
        <v>2</v>
      </c>
      <c r="BT7" s="463">
        <f>'ภาพรวมกระจาย นน.ระดับรายวิชา'!BM6</f>
        <v>0.08</v>
      </c>
      <c r="BU7" s="466">
        <v>10</v>
      </c>
      <c r="BV7" s="397"/>
      <c r="BW7" s="469"/>
      <c r="BX7" s="469"/>
      <c r="BY7" s="397"/>
      <c r="BZ7" s="469"/>
      <c r="CA7" s="469"/>
      <c r="CB7" s="397"/>
      <c r="CC7" s="469"/>
      <c r="CD7" s="469"/>
      <c r="CE7" s="397"/>
      <c r="CF7" s="469"/>
      <c r="CG7" s="469"/>
      <c r="CH7" s="397"/>
      <c r="CI7" s="469"/>
      <c r="CJ7" s="469"/>
      <c r="CK7" s="397"/>
      <c r="CL7" s="469"/>
      <c r="CM7" s="469"/>
      <c r="CN7" s="397"/>
      <c r="CO7" s="469"/>
      <c r="CP7" s="469"/>
      <c r="CQ7" s="397"/>
      <c r="CR7" s="397"/>
      <c r="CS7" s="397"/>
      <c r="CT7" s="397"/>
      <c r="CU7" s="397"/>
      <c r="CV7" s="397"/>
      <c r="CW7" s="397"/>
      <c r="CX7" s="397"/>
      <c r="CY7" s="397"/>
      <c r="CZ7" s="397"/>
      <c r="DA7" s="397"/>
      <c r="DB7" s="397"/>
      <c r="DC7" s="397"/>
      <c r="DD7" s="397"/>
      <c r="DE7" s="463">
        <f>D7+BQ7+BT7</f>
        <v>0.74987468671679192</v>
      </c>
      <c r="DF7" s="466">
        <f>E7+BR7+BU7</f>
        <v>100</v>
      </c>
    </row>
    <row r="8" spans="1:110" ht="26.25" customHeight="1" x14ac:dyDescent="0.4">
      <c r="A8" s="23">
        <v>3</v>
      </c>
      <c r="B8" s="270" t="s">
        <v>4</v>
      </c>
      <c r="C8" s="398">
        <f>'ภาพรวมกระจาย นน. ระดับหลักสูตร'!C7</f>
        <v>1</v>
      </c>
      <c r="D8" s="463">
        <f>'ภาพรวมกระจาย นน.ระดับรายวิชา'!D7</f>
        <v>0.349874686716792</v>
      </c>
      <c r="E8" s="466">
        <v>48</v>
      </c>
      <c r="F8" s="397"/>
      <c r="G8" s="397"/>
      <c r="H8" s="397"/>
      <c r="I8" s="397"/>
      <c r="J8" s="397"/>
      <c r="K8" s="397"/>
      <c r="L8" s="397"/>
      <c r="M8" s="397"/>
      <c r="N8" s="397"/>
      <c r="O8" s="397"/>
      <c r="P8" s="397"/>
      <c r="Q8" s="397"/>
      <c r="R8" s="397"/>
      <c r="S8" s="397"/>
      <c r="T8" s="397"/>
      <c r="U8" s="397"/>
      <c r="V8" s="397"/>
      <c r="W8" s="398">
        <f>'ภาพรวมกระจาย นน. ระดับหลักสูตร'!O7</f>
        <v>2</v>
      </c>
      <c r="X8" s="463">
        <f>'ภาพรวมกระจาย นน.ระดับรายวิชา'!V7</f>
        <v>0.14025316455696202</v>
      </c>
      <c r="Y8" s="466">
        <v>19</v>
      </c>
      <c r="Z8" s="397"/>
      <c r="AA8" s="397"/>
      <c r="AB8" s="397"/>
      <c r="AC8" s="397"/>
      <c r="AD8" s="397"/>
      <c r="AE8" s="397"/>
      <c r="AF8" s="397"/>
      <c r="AG8" s="397"/>
      <c r="AH8" s="397"/>
      <c r="AI8" s="397"/>
      <c r="AJ8" s="397"/>
      <c r="AK8" s="397"/>
      <c r="AL8" s="397"/>
      <c r="AM8" s="397"/>
      <c r="AN8" s="397"/>
      <c r="AO8" s="397"/>
      <c r="AP8" s="397"/>
      <c r="AQ8" s="397"/>
      <c r="AR8" s="397"/>
      <c r="AS8" s="397"/>
      <c r="AT8" s="397"/>
      <c r="AU8" s="397"/>
      <c r="AV8" s="397"/>
      <c r="AW8" s="397"/>
      <c r="AX8" s="397"/>
      <c r="AY8" s="397"/>
      <c r="AZ8" s="397"/>
      <c r="BA8" s="397"/>
      <c r="BB8" s="397"/>
      <c r="BC8" s="398">
        <f>'ภาพรวมกระจาย นน. ระดับหลักสูตร'!AG7</f>
        <v>3</v>
      </c>
      <c r="BD8" s="463">
        <f>'ภาพรวมกระจาย นน.ระดับรายวิชา'!AX7</f>
        <v>0.12</v>
      </c>
      <c r="BE8" s="466">
        <v>16</v>
      </c>
      <c r="BF8" s="397"/>
      <c r="BG8" s="397"/>
      <c r="BH8" s="397"/>
      <c r="BI8" s="397"/>
      <c r="BJ8" s="397"/>
      <c r="BK8" s="397"/>
      <c r="BL8" s="397"/>
      <c r="BM8" s="397"/>
      <c r="BN8" s="397"/>
      <c r="BO8" s="397"/>
      <c r="BP8" s="397"/>
      <c r="BQ8" s="397"/>
      <c r="BR8" s="397"/>
      <c r="BS8" s="397"/>
      <c r="BT8" s="397"/>
      <c r="BU8" s="397"/>
      <c r="BV8" s="397"/>
      <c r="BW8" s="469"/>
      <c r="BX8" s="469"/>
      <c r="BY8" s="397"/>
      <c r="BZ8" s="469"/>
      <c r="CA8" s="469"/>
      <c r="CB8" s="397"/>
      <c r="CC8" s="469"/>
      <c r="CD8" s="469"/>
      <c r="CE8" s="397"/>
      <c r="CF8" s="469"/>
      <c r="CG8" s="469"/>
      <c r="CH8" s="397"/>
      <c r="CI8" s="398">
        <f>'ภาพรวมกระจาย นน. ระดับหลักสูตร'!AY7</f>
        <v>4</v>
      </c>
      <c r="CJ8" s="463">
        <f>'ภาพรวมกระจาย นน.ระดับรายวิชา'!BZ7</f>
        <v>0.11959595959595959</v>
      </c>
      <c r="CK8" s="466">
        <v>17</v>
      </c>
      <c r="CL8" s="397"/>
      <c r="CM8" s="397"/>
      <c r="CN8" s="397"/>
      <c r="CO8" s="397"/>
      <c r="CP8" s="397"/>
      <c r="CQ8" s="397"/>
      <c r="CR8" s="397"/>
      <c r="CS8" s="397"/>
      <c r="CT8" s="397"/>
      <c r="CU8" s="397"/>
      <c r="CV8" s="397"/>
      <c r="CW8" s="397"/>
      <c r="CX8" s="397"/>
      <c r="CY8" s="397"/>
      <c r="CZ8" s="397"/>
      <c r="DA8" s="397"/>
      <c r="DB8" s="397"/>
      <c r="DC8" s="397"/>
      <c r="DD8" s="397"/>
      <c r="DE8" s="463">
        <f>D8+X8+BD8+CJ8</f>
        <v>0.72972381086971361</v>
      </c>
      <c r="DF8" s="466">
        <f>E8+Y8+BE8+CK8</f>
        <v>100</v>
      </c>
    </row>
    <row r="9" spans="1:110" ht="26.25" customHeight="1" x14ac:dyDescent="0.4">
      <c r="A9" s="23">
        <v>4</v>
      </c>
      <c r="B9" s="270" t="s">
        <v>5</v>
      </c>
      <c r="C9" s="398">
        <f>'ภาพรวมกระจาย นน. ระดับหลักสูตร'!C8</f>
        <v>1</v>
      </c>
      <c r="D9" s="463">
        <f>'ภาพรวมกระจาย นน.ระดับรายวิชา'!D8</f>
        <v>0.349874686716792</v>
      </c>
      <c r="E9" s="466">
        <v>47</v>
      </c>
      <c r="F9" s="397"/>
      <c r="G9" s="397"/>
      <c r="H9" s="397"/>
      <c r="I9" s="397"/>
      <c r="J9" s="397"/>
      <c r="K9" s="397"/>
      <c r="L9" s="397"/>
      <c r="M9" s="397"/>
      <c r="N9" s="397"/>
      <c r="O9" s="397"/>
      <c r="P9" s="397"/>
      <c r="Q9" s="397"/>
      <c r="R9" s="397"/>
      <c r="S9" s="397"/>
      <c r="T9" s="397"/>
      <c r="U9" s="397"/>
      <c r="V9" s="397"/>
      <c r="W9" s="398">
        <f>'ภาพรวมกระจาย นน. ระดับหลักสูตร'!O8</f>
        <v>2</v>
      </c>
      <c r="X9" s="463">
        <f>'ภาพรวมกระจาย นน.ระดับรายวิชา'!V8</f>
        <v>0.14025316455696202</v>
      </c>
      <c r="Y9" s="466">
        <v>19</v>
      </c>
      <c r="Z9" s="397"/>
      <c r="AA9" s="397"/>
      <c r="AB9" s="397"/>
      <c r="AC9" s="397"/>
      <c r="AD9" s="397"/>
      <c r="AE9" s="397"/>
      <c r="AF9" s="397"/>
      <c r="AG9" s="397"/>
      <c r="AH9" s="397"/>
      <c r="AI9" s="397"/>
      <c r="AJ9" s="397"/>
      <c r="AK9" s="397"/>
      <c r="AL9" s="397"/>
      <c r="AM9" s="397"/>
      <c r="AN9" s="397"/>
      <c r="AO9" s="397"/>
      <c r="AP9" s="397"/>
      <c r="AQ9" s="397"/>
      <c r="AR9" s="397"/>
      <c r="AS9" s="397"/>
      <c r="AT9" s="397"/>
      <c r="AU9" s="397"/>
      <c r="AV9" s="397"/>
      <c r="AW9" s="397"/>
      <c r="AX9" s="397"/>
      <c r="AY9" s="397"/>
      <c r="AZ9" s="397"/>
      <c r="BA9" s="397"/>
      <c r="BB9" s="397"/>
      <c r="BC9" s="398">
        <f>'ภาพรวมกระจาย นน. ระดับหลักสูตร'!AG8</f>
        <v>2</v>
      </c>
      <c r="BD9" s="463">
        <f>'ภาพรวมกระจาย นน.ระดับรายวิชา'!AX8</f>
        <v>0.08</v>
      </c>
      <c r="BE9" s="466">
        <v>10</v>
      </c>
      <c r="BF9" s="397"/>
      <c r="BG9" s="397"/>
      <c r="BH9" s="397"/>
      <c r="BI9" s="397"/>
      <c r="BJ9" s="397"/>
      <c r="BK9" s="397"/>
      <c r="BL9" s="397"/>
      <c r="BM9" s="397"/>
      <c r="BN9" s="397"/>
      <c r="BO9" s="397"/>
      <c r="BP9" s="397"/>
      <c r="BQ9" s="397"/>
      <c r="BR9" s="397"/>
      <c r="BS9" s="397"/>
      <c r="BT9" s="397"/>
      <c r="BU9" s="397"/>
      <c r="BV9" s="397"/>
      <c r="BW9" s="469"/>
      <c r="BX9" s="469"/>
      <c r="BY9" s="397"/>
      <c r="BZ9" s="469"/>
      <c r="CA9" s="469"/>
      <c r="CB9" s="397"/>
      <c r="CC9" s="469"/>
      <c r="CD9" s="469"/>
      <c r="CE9" s="397"/>
      <c r="CF9" s="469"/>
      <c r="CG9" s="469"/>
      <c r="CH9" s="397"/>
      <c r="CI9" s="398">
        <f>'ภาพรวมกระจาย นน. ระดับหลักสูตร'!AY8</f>
        <v>6</v>
      </c>
      <c r="CJ9" s="463">
        <f>'ภาพรวมกระจาย นน.ระดับรายวิชา'!BZ8</f>
        <v>0.17939393939393938</v>
      </c>
      <c r="CK9" s="466">
        <v>24</v>
      </c>
      <c r="CL9" s="397"/>
      <c r="CM9" s="397"/>
      <c r="CN9" s="397"/>
      <c r="CO9" s="397"/>
      <c r="CP9" s="397"/>
      <c r="CQ9" s="397"/>
      <c r="CR9" s="397"/>
      <c r="CS9" s="397"/>
      <c r="CT9" s="397"/>
      <c r="CU9" s="397"/>
      <c r="CV9" s="397"/>
      <c r="CW9" s="397"/>
      <c r="CX9" s="397"/>
      <c r="CY9" s="397"/>
      <c r="CZ9" s="397"/>
      <c r="DA9" s="397"/>
      <c r="DB9" s="397"/>
      <c r="DC9" s="397"/>
      <c r="DD9" s="397"/>
      <c r="DE9" s="463">
        <f>D9+X9+BD9+CJ9</f>
        <v>0.74952179066769342</v>
      </c>
      <c r="DF9" s="466">
        <f>E9+Y9+BE9+CK9</f>
        <v>100</v>
      </c>
    </row>
    <row r="10" spans="1:110" x14ac:dyDescent="0.4">
      <c r="A10" s="23">
        <v>5</v>
      </c>
      <c r="B10" s="270" t="s">
        <v>6</v>
      </c>
      <c r="C10" s="398">
        <f>'ภาพรวมกระจาย นน. ระดับหลักสูตร'!C9</f>
        <v>1</v>
      </c>
      <c r="D10" s="463">
        <f>'ภาพรวมกระจาย นน.ระดับรายวิชา'!D9</f>
        <v>0.349874686716792</v>
      </c>
      <c r="E10" s="466">
        <v>47</v>
      </c>
      <c r="F10" s="397"/>
      <c r="G10" s="397"/>
      <c r="H10" s="397"/>
      <c r="I10" s="397"/>
      <c r="J10" s="397"/>
      <c r="K10" s="397"/>
      <c r="L10" s="397"/>
      <c r="M10" s="397"/>
      <c r="N10" s="397"/>
      <c r="O10" s="397"/>
      <c r="P10" s="397"/>
      <c r="Q10" s="397"/>
      <c r="R10" s="397"/>
      <c r="S10" s="397"/>
      <c r="T10" s="397"/>
      <c r="U10" s="397"/>
      <c r="V10" s="397"/>
      <c r="W10" s="397"/>
      <c r="X10" s="397"/>
      <c r="Y10" s="397"/>
      <c r="Z10" s="397"/>
      <c r="AA10" s="397"/>
      <c r="AB10" s="397"/>
      <c r="AC10" s="397"/>
      <c r="AD10" s="397"/>
      <c r="AE10" s="397"/>
      <c r="AF10" s="397"/>
      <c r="AG10" s="398">
        <f>'ภาพรวมกระจาย นน. ระดับหลักสูตร'!U9</f>
        <v>2</v>
      </c>
      <c r="AH10" s="463">
        <f>'ภาพรวมกระจาย นน.ระดับรายวิชา'!AE9</f>
        <v>0.14015037593984964</v>
      </c>
      <c r="AI10" s="466">
        <v>19</v>
      </c>
      <c r="AJ10" s="397"/>
      <c r="AK10" s="397"/>
      <c r="AL10" s="397"/>
      <c r="AM10" s="397"/>
      <c r="AN10" s="397"/>
      <c r="AO10" s="397"/>
      <c r="AP10" s="397"/>
      <c r="AQ10" s="397"/>
      <c r="AR10" s="397"/>
      <c r="AS10" s="397"/>
      <c r="AT10" s="397"/>
      <c r="AU10" s="397"/>
      <c r="AV10" s="397"/>
      <c r="AW10" s="397"/>
      <c r="AX10" s="397"/>
      <c r="AY10" s="397"/>
      <c r="AZ10" s="397"/>
      <c r="BA10" s="397"/>
      <c r="BB10" s="397"/>
      <c r="BC10" s="397"/>
      <c r="BD10" s="397"/>
      <c r="BE10" s="397"/>
      <c r="BF10" s="397"/>
      <c r="BG10" s="397"/>
      <c r="BH10" s="397"/>
      <c r="BI10" s="397"/>
      <c r="BJ10" s="397"/>
      <c r="BK10" s="397"/>
      <c r="BL10" s="397"/>
      <c r="BM10" s="397"/>
      <c r="BN10" s="397"/>
      <c r="BO10" s="397"/>
      <c r="BP10" s="397"/>
      <c r="BQ10" s="397"/>
      <c r="BR10" s="397"/>
      <c r="BS10" s="397"/>
      <c r="BT10" s="397"/>
      <c r="BU10" s="397"/>
      <c r="BV10" s="397"/>
      <c r="BW10" s="398">
        <f>'ภาพรวมกระจาย นน. ระดับหลักสูตร'!AS9</f>
        <v>1</v>
      </c>
      <c r="BX10" s="463">
        <f>'ภาพรวมกระจาย นน.ระดับรายวิชา'!BP9</f>
        <v>6.9999999999999993E-2</v>
      </c>
      <c r="BY10" s="466">
        <v>10</v>
      </c>
      <c r="BZ10" s="469"/>
      <c r="CA10" s="469"/>
      <c r="CB10" s="397"/>
      <c r="CC10" s="469"/>
      <c r="CD10" s="469"/>
      <c r="CE10" s="397"/>
      <c r="CF10" s="469"/>
      <c r="CG10" s="397"/>
      <c r="CH10" s="397"/>
      <c r="CI10" s="397"/>
      <c r="CJ10" s="397"/>
      <c r="CK10" s="397"/>
      <c r="CL10" s="397"/>
      <c r="CM10" s="397"/>
      <c r="CN10" s="397"/>
      <c r="CO10" s="397"/>
      <c r="CP10" s="397"/>
      <c r="CQ10" s="397"/>
      <c r="CR10" s="397"/>
      <c r="CS10" s="398">
        <f>'ภาพรวมกระจาย นน. ระดับหลักสูตร'!BE9</f>
        <v>5</v>
      </c>
      <c r="CT10" s="463">
        <f>'ภาพรวมกระจาย นน.ระดับรายวิชา'!CI9</f>
        <v>0.15068493150684931</v>
      </c>
      <c r="CU10" s="466">
        <v>20</v>
      </c>
      <c r="CV10" s="397"/>
      <c r="CW10" s="397"/>
      <c r="CX10" s="397"/>
      <c r="CY10" s="397"/>
      <c r="CZ10" s="397"/>
      <c r="DA10" s="397"/>
      <c r="DB10" s="398">
        <f>'ภาพรวมกระจาย นน. ระดับหลักสูตร'!BJ9</f>
        <v>1</v>
      </c>
      <c r="DC10" s="463">
        <f>'ภาพรวมกระจาย นน.ระดับรายวิชา'!CQ9</f>
        <v>3.0000000000000002E-2</v>
      </c>
      <c r="DD10" s="466">
        <v>4</v>
      </c>
      <c r="DE10" s="463">
        <f>D10+AH10+BX10+CT10+DC10</f>
        <v>0.74070999416349093</v>
      </c>
      <c r="DF10" s="466">
        <f>E10+AI10+BY10+CU10+DD10</f>
        <v>100</v>
      </c>
    </row>
    <row r="11" spans="1:110" ht="26.25" customHeight="1" x14ac:dyDescent="0.4">
      <c r="A11" s="23">
        <v>6</v>
      </c>
      <c r="B11" s="270" t="s">
        <v>7</v>
      </c>
      <c r="C11" s="398">
        <f>'ภาพรวมกระจาย นน. ระดับหลักสูตร'!C10</f>
        <v>1</v>
      </c>
      <c r="D11" s="463">
        <f>'ภาพรวมกระจาย นน.ระดับรายวิชา'!D10</f>
        <v>0.349874686716792</v>
      </c>
      <c r="E11" s="466">
        <v>71</v>
      </c>
      <c r="F11" s="397"/>
      <c r="G11" s="397"/>
      <c r="H11" s="397"/>
      <c r="I11" s="397"/>
      <c r="J11" s="397"/>
      <c r="K11" s="397"/>
      <c r="L11" s="397"/>
      <c r="M11" s="397"/>
      <c r="N11" s="397"/>
      <c r="O11" s="397"/>
      <c r="P11" s="397"/>
      <c r="Q11" s="397"/>
      <c r="R11" s="397"/>
      <c r="S11" s="397"/>
      <c r="T11" s="397"/>
      <c r="U11" s="397"/>
      <c r="V11" s="397"/>
      <c r="W11" s="397"/>
      <c r="X11" s="397"/>
      <c r="Y11" s="397"/>
      <c r="Z11" s="397"/>
      <c r="AA11" s="397"/>
      <c r="AB11" s="397"/>
      <c r="AC11" s="397"/>
      <c r="AD11" s="397"/>
      <c r="AE11" s="397"/>
      <c r="AF11" s="397"/>
      <c r="AG11" s="397"/>
      <c r="AH11" s="469"/>
      <c r="AI11" s="397"/>
      <c r="AJ11" s="397"/>
      <c r="AK11" s="397"/>
      <c r="AL11" s="397"/>
      <c r="AM11" s="397"/>
      <c r="AN11" s="397"/>
      <c r="AO11" s="397"/>
      <c r="AP11" s="397"/>
      <c r="AQ11" s="397"/>
      <c r="AR11" s="397"/>
      <c r="AS11" s="397"/>
      <c r="AT11" s="397"/>
      <c r="AU11" s="397"/>
      <c r="AV11" s="397"/>
      <c r="AW11" s="397"/>
      <c r="AX11" s="397"/>
      <c r="AY11" s="397"/>
      <c r="AZ11" s="397"/>
      <c r="BA11" s="397"/>
      <c r="BB11" s="397"/>
      <c r="BC11" s="397"/>
      <c r="BD11" s="397"/>
      <c r="BE11" s="397"/>
      <c r="BF11" s="397"/>
      <c r="BG11" s="397"/>
      <c r="BH11" s="397"/>
      <c r="BI11" s="397"/>
      <c r="BJ11" s="397"/>
      <c r="BK11" s="397"/>
      <c r="BL11" s="397"/>
      <c r="BM11" s="397"/>
      <c r="BN11" s="397"/>
      <c r="BO11" s="397"/>
      <c r="BP11" s="397"/>
      <c r="BQ11" s="397"/>
      <c r="BR11" s="397"/>
      <c r="BS11" s="397"/>
      <c r="BT11" s="397"/>
      <c r="BU11" s="397"/>
      <c r="BV11" s="397"/>
      <c r="BW11" s="398">
        <f>'ภาพรวมกระจาย นน. ระดับหลักสูตร'!AS10</f>
        <v>2</v>
      </c>
      <c r="BX11" s="463">
        <f>'ภาพรวมกระจาย นน.ระดับรายวิชา'!BP10</f>
        <v>0.13999999999999999</v>
      </c>
      <c r="BY11" s="466">
        <v>29</v>
      </c>
      <c r="BZ11" s="469"/>
      <c r="CA11" s="469"/>
      <c r="CB11" s="397"/>
      <c r="CC11" s="469"/>
      <c r="CD11" s="469"/>
      <c r="CE11" s="397"/>
      <c r="CF11" s="469"/>
      <c r="CG11" s="397"/>
      <c r="CH11" s="397"/>
      <c r="CI11" s="397"/>
      <c r="CJ11" s="397"/>
      <c r="CK11" s="397"/>
      <c r="CL11" s="397"/>
      <c r="CM11" s="397"/>
      <c r="CN11" s="397"/>
      <c r="CO11" s="397"/>
      <c r="CP11" s="397"/>
      <c r="CQ11" s="397"/>
      <c r="CR11" s="397"/>
      <c r="CS11" s="397"/>
      <c r="CT11" s="397"/>
      <c r="CU11" s="397"/>
      <c r="CV11" s="397"/>
      <c r="CW11" s="397"/>
      <c r="CX11" s="397"/>
      <c r="CY11" s="397"/>
      <c r="CZ11" s="397"/>
      <c r="DA11" s="397"/>
      <c r="DB11" s="397"/>
      <c r="DC11" s="397"/>
      <c r="DD11" s="397"/>
      <c r="DE11" s="463">
        <f>D11+BX11</f>
        <v>0.48987468671679202</v>
      </c>
      <c r="DF11" s="466">
        <f>E11+BY11</f>
        <v>100</v>
      </c>
    </row>
    <row r="12" spans="1:110" x14ac:dyDescent="0.4">
      <c r="A12" s="23">
        <v>7</v>
      </c>
      <c r="B12" s="270" t="s">
        <v>8</v>
      </c>
      <c r="C12" s="398">
        <f>'ภาพรวมกระจาย นน. ระดับหลักสูตร'!C11</f>
        <v>1</v>
      </c>
      <c r="D12" s="463">
        <f>'ภาพรวมกระจาย นน.ระดับรายวิชา'!D11</f>
        <v>0.349874686716792</v>
      </c>
      <c r="E12" s="466">
        <v>61</v>
      </c>
      <c r="F12" s="397"/>
      <c r="G12" s="397"/>
      <c r="H12" s="397"/>
      <c r="I12" s="397"/>
      <c r="J12" s="397"/>
      <c r="K12" s="397"/>
      <c r="L12" s="397"/>
      <c r="M12" s="397"/>
      <c r="N12" s="397"/>
      <c r="O12" s="397"/>
      <c r="P12" s="397"/>
      <c r="Q12" s="397"/>
      <c r="R12" s="397"/>
      <c r="S12" s="397"/>
      <c r="T12" s="397"/>
      <c r="U12" s="397"/>
      <c r="V12" s="397"/>
      <c r="W12" s="397"/>
      <c r="X12" s="397"/>
      <c r="Y12" s="397"/>
      <c r="Z12" s="397"/>
      <c r="AA12" s="397"/>
      <c r="AB12" s="397"/>
      <c r="AC12" s="397"/>
      <c r="AD12" s="397"/>
      <c r="AE12" s="397"/>
      <c r="AF12" s="397"/>
      <c r="AG12" s="398">
        <f>'ภาพรวมกระจาย นน. ระดับหลักสูตร'!U11</f>
        <v>0.5</v>
      </c>
      <c r="AH12" s="463">
        <f>'ภาพรวมกระจาย นน.ระดับรายวิชา'!AE11</f>
        <v>3.5037593984962409E-2</v>
      </c>
      <c r="AI12" s="466">
        <v>6</v>
      </c>
      <c r="AJ12" s="397"/>
      <c r="AK12" s="397"/>
      <c r="AL12" s="397"/>
      <c r="AM12" s="397"/>
      <c r="AN12" s="397"/>
      <c r="AO12" s="397"/>
      <c r="AP12" s="397"/>
      <c r="AQ12" s="397"/>
      <c r="AR12" s="397"/>
      <c r="AS12" s="397"/>
      <c r="AT12" s="397"/>
      <c r="AU12" s="397"/>
      <c r="AV12" s="397"/>
      <c r="AW12" s="397"/>
      <c r="AX12" s="397"/>
      <c r="AY12" s="397"/>
      <c r="AZ12" s="397"/>
      <c r="BA12" s="397"/>
      <c r="BB12" s="397"/>
      <c r="BC12" s="397"/>
      <c r="BD12" s="397"/>
      <c r="BE12" s="397"/>
      <c r="BF12" s="397"/>
      <c r="BG12" s="397"/>
      <c r="BH12" s="397"/>
      <c r="BI12" s="397"/>
      <c r="BJ12" s="397"/>
      <c r="BK12" s="397"/>
      <c r="BL12" s="397"/>
      <c r="BM12" s="397"/>
      <c r="BN12" s="397"/>
      <c r="BO12" s="397"/>
      <c r="BP12" s="397"/>
      <c r="BQ12" s="397"/>
      <c r="BR12" s="397"/>
      <c r="BS12" s="397"/>
      <c r="BT12" s="397"/>
      <c r="BU12" s="397"/>
      <c r="BV12" s="397"/>
      <c r="BW12" s="398">
        <f>'ภาพรวมกระจาย นน. ระดับหลักสูตร'!AS11</f>
        <v>1</v>
      </c>
      <c r="BX12" s="463">
        <f>'ภาพรวมกระจาย นน.ระดับรายวิชา'!BP11</f>
        <v>6.9999999999999993E-2</v>
      </c>
      <c r="BY12" s="466">
        <v>12</v>
      </c>
      <c r="BZ12" s="469"/>
      <c r="CA12" s="469"/>
      <c r="CB12" s="397"/>
      <c r="CC12" s="469"/>
      <c r="CD12" s="469"/>
      <c r="CE12" s="397"/>
      <c r="CF12" s="469"/>
      <c r="CG12" s="397"/>
      <c r="CH12" s="397"/>
      <c r="CI12" s="397"/>
      <c r="CJ12" s="397"/>
      <c r="CK12" s="397"/>
      <c r="CL12" s="397"/>
      <c r="CM12" s="397"/>
      <c r="CN12" s="397"/>
      <c r="CO12" s="397"/>
      <c r="CP12" s="397"/>
      <c r="CQ12" s="397"/>
      <c r="CR12" s="397"/>
      <c r="CS12" s="398">
        <f>'ภาพรวมกระจาย นน. ระดับหลักสูตร'!BE11</f>
        <v>3.5</v>
      </c>
      <c r="CT12" s="463">
        <f>'ภาพรวมกระจาย นน.ระดับรายวิชา'!CI11</f>
        <v>0.10547945205479453</v>
      </c>
      <c r="CU12" s="466">
        <v>19</v>
      </c>
      <c r="CV12" s="397"/>
      <c r="CW12" s="397"/>
      <c r="CX12" s="397"/>
      <c r="CY12" s="398">
        <f>'ภาพรวมกระจาย นน. ระดับหลักสูตร'!BI11</f>
        <v>0.5</v>
      </c>
      <c r="CZ12" s="463">
        <f>'ภาพรวมกระจาย นน.ระดับรายวิชา'!CO11</f>
        <v>0.01</v>
      </c>
      <c r="DA12" s="466">
        <v>2</v>
      </c>
      <c r="DB12" s="397"/>
      <c r="DC12" s="397"/>
      <c r="DD12" s="397"/>
      <c r="DE12" s="463">
        <f>D12+BX12+CT12+CZ12+AH12</f>
        <v>0.57039173275654897</v>
      </c>
      <c r="DF12" s="466">
        <f>E12+AI12+BY12+CU12+DA12</f>
        <v>100</v>
      </c>
    </row>
    <row r="13" spans="1:110" ht="26.25" customHeight="1" x14ac:dyDescent="0.4">
      <c r="A13" s="23">
        <v>8</v>
      </c>
      <c r="B13" s="270" t="s">
        <v>9</v>
      </c>
      <c r="C13" s="398">
        <f>'ภาพรวมกระจาย นน. ระดับหลักสูตร'!C12</f>
        <v>1</v>
      </c>
      <c r="D13" s="463">
        <f>'ภาพรวมกระจาย นน.ระดับรายวิชา'!D12</f>
        <v>0.349874686716792</v>
      </c>
      <c r="E13" s="466">
        <v>83</v>
      </c>
      <c r="F13" s="397"/>
      <c r="G13" s="397"/>
      <c r="H13" s="397"/>
      <c r="I13" s="397"/>
      <c r="J13" s="397"/>
      <c r="K13" s="397"/>
      <c r="L13" s="397"/>
      <c r="M13" s="397"/>
      <c r="N13" s="397"/>
      <c r="O13" s="397"/>
      <c r="P13" s="397"/>
      <c r="Q13" s="397"/>
      <c r="R13" s="397"/>
      <c r="S13" s="397"/>
      <c r="T13" s="397"/>
      <c r="U13" s="397"/>
      <c r="V13" s="397"/>
      <c r="W13" s="397"/>
      <c r="X13" s="397"/>
      <c r="Y13" s="397"/>
      <c r="Z13" s="397"/>
      <c r="AA13" s="397"/>
      <c r="AB13" s="397"/>
      <c r="AC13" s="397"/>
      <c r="AD13" s="397"/>
      <c r="AE13" s="397"/>
      <c r="AF13" s="397"/>
      <c r="AG13" s="397"/>
      <c r="AH13" s="397"/>
      <c r="AI13" s="397"/>
      <c r="AJ13" s="397"/>
      <c r="AK13" s="397"/>
      <c r="AL13" s="397"/>
      <c r="AM13" s="397"/>
      <c r="AN13" s="397"/>
      <c r="AO13" s="397"/>
      <c r="AP13" s="397"/>
      <c r="AQ13" s="397"/>
      <c r="AR13" s="397"/>
      <c r="AS13" s="397"/>
      <c r="AT13" s="397"/>
      <c r="AU13" s="397"/>
      <c r="AV13" s="397"/>
      <c r="AW13" s="397"/>
      <c r="AX13" s="397"/>
      <c r="AY13" s="397"/>
      <c r="AZ13" s="397"/>
      <c r="BA13" s="397"/>
      <c r="BB13" s="397"/>
      <c r="BC13" s="397"/>
      <c r="BD13" s="397"/>
      <c r="BE13" s="397"/>
      <c r="BF13" s="397"/>
      <c r="BG13" s="397"/>
      <c r="BH13" s="397"/>
      <c r="BI13" s="397"/>
      <c r="BJ13" s="397"/>
      <c r="BK13" s="397"/>
      <c r="BL13" s="397"/>
      <c r="BM13" s="397"/>
      <c r="BN13" s="397"/>
      <c r="BO13" s="397"/>
      <c r="BP13" s="397"/>
      <c r="BQ13" s="397"/>
      <c r="BR13" s="397"/>
      <c r="BS13" s="397"/>
      <c r="BT13" s="397"/>
      <c r="BU13" s="397"/>
      <c r="BV13" s="397"/>
      <c r="BW13" s="398">
        <f>'ภาพรวมกระจาย นน. ระดับหลักสูตร'!AS12</f>
        <v>1</v>
      </c>
      <c r="BX13" s="463">
        <f>'ภาพรวมกระจาย นน.ระดับรายวิชา'!BP12</f>
        <v>6.9999999999999993E-2</v>
      </c>
      <c r="BY13" s="466">
        <v>17</v>
      </c>
      <c r="BZ13" s="469"/>
      <c r="CA13" s="469"/>
      <c r="CB13" s="397"/>
      <c r="CC13" s="469"/>
      <c r="CD13" s="469"/>
      <c r="CE13" s="397"/>
      <c r="CF13" s="469"/>
      <c r="CG13" s="397"/>
      <c r="CH13" s="397"/>
      <c r="CI13" s="397"/>
      <c r="CJ13" s="397"/>
      <c r="CK13" s="397"/>
      <c r="CL13" s="397"/>
      <c r="CM13" s="397"/>
      <c r="CN13" s="397"/>
      <c r="CO13" s="397"/>
      <c r="CP13" s="397"/>
      <c r="CQ13" s="397"/>
      <c r="CR13" s="397"/>
      <c r="CS13" s="397"/>
      <c r="CT13" s="397"/>
      <c r="CU13" s="397"/>
      <c r="CV13" s="397"/>
      <c r="CW13" s="397"/>
      <c r="CX13" s="397"/>
      <c r="CY13" s="397"/>
      <c r="CZ13" s="397"/>
      <c r="DA13" s="397"/>
      <c r="DB13" s="397"/>
      <c r="DC13" s="397"/>
      <c r="DD13" s="397"/>
      <c r="DE13" s="463">
        <f>D13+BX13</f>
        <v>0.41987468671679201</v>
      </c>
      <c r="DF13" s="466">
        <f>E13+BY13</f>
        <v>100</v>
      </c>
    </row>
    <row r="14" spans="1:110" ht="26.25" customHeight="1" x14ac:dyDescent="0.4">
      <c r="A14" s="23">
        <v>9</v>
      </c>
      <c r="B14" s="270" t="s">
        <v>10</v>
      </c>
      <c r="C14" s="398">
        <f>'ภาพรวมกระจาย นน. ระดับหลักสูตร'!C13</f>
        <v>2</v>
      </c>
      <c r="D14" s="463">
        <f>'ภาพรวมกระจาย นน.ระดับรายวิชา'!D13</f>
        <v>0.69974937343358401</v>
      </c>
      <c r="E14" s="466">
        <v>83</v>
      </c>
      <c r="F14" s="397"/>
      <c r="G14" s="397"/>
      <c r="H14" s="397"/>
      <c r="I14" s="397"/>
      <c r="J14" s="397"/>
      <c r="K14" s="397"/>
      <c r="L14" s="397"/>
      <c r="M14" s="397"/>
      <c r="N14" s="397"/>
      <c r="O14" s="397"/>
      <c r="P14" s="397"/>
      <c r="Q14" s="397"/>
      <c r="R14" s="397"/>
      <c r="S14" s="397"/>
      <c r="T14" s="397"/>
      <c r="U14" s="397"/>
      <c r="V14" s="397"/>
      <c r="W14" s="398">
        <f>'ภาพรวมกระจาย นน. ระดับหลักสูตร'!O13</f>
        <v>1</v>
      </c>
      <c r="X14" s="463">
        <f>'ภาพรวมกระจาย นน.ระดับรายวิชา'!V13</f>
        <v>7.0126582278481009E-2</v>
      </c>
      <c r="Y14" s="466">
        <v>9</v>
      </c>
      <c r="Z14" s="397"/>
      <c r="AA14" s="397"/>
      <c r="AB14" s="397"/>
      <c r="AC14" s="397"/>
      <c r="AD14" s="397"/>
      <c r="AE14" s="397"/>
      <c r="AF14" s="397"/>
      <c r="AG14" s="397"/>
      <c r="AH14" s="397"/>
      <c r="AI14" s="397"/>
      <c r="AJ14" s="397"/>
      <c r="AK14" s="397"/>
      <c r="AL14" s="397"/>
      <c r="AM14" s="397"/>
      <c r="AN14" s="397"/>
      <c r="AO14" s="397"/>
      <c r="AP14" s="397"/>
      <c r="AQ14" s="397"/>
      <c r="AR14" s="397"/>
      <c r="AS14" s="397"/>
      <c r="AT14" s="397"/>
      <c r="AU14" s="397"/>
      <c r="AV14" s="397"/>
      <c r="AW14" s="397"/>
      <c r="AX14" s="397"/>
      <c r="AY14" s="397"/>
      <c r="AZ14" s="397"/>
      <c r="BA14" s="397"/>
      <c r="BB14" s="397"/>
      <c r="BC14" s="397"/>
      <c r="BD14" s="397"/>
      <c r="BE14" s="397"/>
      <c r="BF14" s="397"/>
      <c r="BG14" s="397"/>
      <c r="BH14" s="397"/>
      <c r="BI14" s="397"/>
      <c r="BJ14" s="397"/>
      <c r="BK14" s="397"/>
      <c r="BL14" s="397"/>
      <c r="BM14" s="397"/>
      <c r="BN14" s="397"/>
      <c r="BO14" s="397"/>
      <c r="BP14" s="397"/>
      <c r="BQ14" s="397"/>
      <c r="BR14" s="397"/>
      <c r="BS14" s="397"/>
      <c r="BT14" s="397"/>
      <c r="BU14" s="397"/>
      <c r="BV14" s="397"/>
      <c r="BW14" s="398">
        <f>'ภาพรวมกระจาย นน. ระดับหลักสูตร'!AS13</f>
        <v>1</v>
      </c>
      <c r="BX14" s="463">
        <f>'ภาพรวมกระจาย นน.ระดับรายวิชา'!BP13</f>
        <v>6.9999999999999993E-2</v>
      </c>
      <c r="BY14" s="466">
        <v>8</v>
      </c>
      <c r="BZ14" s="469"/>
      <c r="CA14" s="469"/>
      <c r="CB14" s="397"/>
      <c r="CC14" s="469"/>
      <c r="CD14" s="469"/>
      <c r="CE14" s="397"/>
      <c r="CF14" s="469"/>
      <c r="CG14" s="397"/>
      <c r="CH14" s="397"/>
      <c r="CI14" s="397"/>
      <c r="CJ14" s="397"/>
      <c r="CK14" s="397"/>
      <c r="CL14" s="397"/>
      <c r="CM14" s="397"/>
      <c r="CN14" s="397"/>
      <c r="CO14" s="397"/>
      <c r="CP14" s="397"/>
      <c r="CQ14" s="397"/>
      <c r="CR14" s="397"/>
      <c r="CS14" s="397"/>
      <c r="CT14" s="397"/>
      <c r="CU14" s="397"/>
      <c r="CV14" s="397"/>
      <c r="CW14" s="397"/>
      <c r="CX14" s="397"/>
      <c r="CY14" s="397"/>
      <c r="CZ14" s="397"/>
      <c r="DA14" s="397"/>
      <c r="DB14" s="397"/>
      <c r="DC14" s="397"/>
      <c r="DD14" s="397"/>
      <c r="DE14" s="463">
        <f>D14+X14+BX14</f>
        <v>0.83987595571206497</v>
      </c>
      <c r="DF14" s="466">
        <f>E14+Y14+BY14</f>
        <v>100</v>
      </c>
    </row>
    <row r="15" spans="1:110" ht="26.25" customHeight="1" x14ac:dyDescent="0.4">
      <c r="A15" s="23">
        <v>10</v>
      </c>
      <c r="B15" s="270" t="s">
        <v>11</v>
      </c>
      <c r="C15" s="398">
        <f>'ภาพรวมกระจาย นน. ระดับหลักสูตร'!C14</f>
        <v>1</v>
      </c>
      <c r="D15" s="463">
        <f>'ภาพรวมกระจาย นน.ระดับรายวิชา'!D14</f>
        <v>0.349874686716792</v>
      </c>
      <c r="E15" s="466">
        <v>83</v>
      </c>
      <c r="F15" s="397"/>
      <c r="G15" s="397"/>
      <c r="H15" s="397"/>
      <c r="I15" s="397"/>
      <c r="J15" s="397"/>
      <c r="K15" s="397"/>
      <c r="L15" s="397"/>
      <c r="M15" s="397"/>
      <c r="N15" s="397"/>
      <c r="O15" s="397"/>
      <c r="P15" s="397"/>
      <c r="Q15" s="397"/>
      <c r="R15" s="397"/>
      <c r="S15" s="397"/>
      <c r="T15" s="397"/>
      <c r="U15" s="397"/>
      <c r="V15" s="397"/>
      <c r="W15" s="397"/>
      <c r="X15" s="397"/>
      <c r="Y15" s="397"/>
      <c r="Z15" s="397"/>
      <c r="AA15" s="397"/>
      <c r="AB15" s="397"/>
      <c r="AC15" s="397"/>
      <c r="AD15" s="397"/>
      <c r="AE15" s="397"/>
      <c r="AF15" s="397"/>
      <c r="AG15" s="397"/>
      <c r="AH15" s="397"/>
      <c r="AI15" s="397"/>
      <c r="AJ15" s="397"/>
      <c r="AK15" s="397"/>
      <c r="AL15" s="397"/>
      <c r="AM15" s="397"/>
      <c r="AN15" s="397"/>
      <c r="AO15" s="397"/>
      <c r="AP15" s="397"/>
      <c r="AQ15" s="397"/>
      <c r="AR15" s="397"/>
      <c r="AS15" s="397"/>
      <c r="AT15" s="397"/>
      <c r="AU15" s="397"/>
      <c r="AV15" s="397"/>
      <c r="AW15" s="397"/>
      <c r="AX15" s="397"/>
      <c r="AY15" s="397"/>
      <c r="AZ15" s="397"/>
      <c r="BA15" s="397"/>
      <c r="BB15" s="397"/>
      <c r="BC15" s="397"/>
      <c r="BD15" s="397"/>
      <c r="BE15" s="397"/>
      <c r="BF15" s="397"/>
      <c r="BG15" s="397"/>
      <c r="BH15" s="397"/>
      <c r="BI15" s="397"/>
      <c r="BJ15" s="397"/>
      <c r="BK15" s="397"/>
      <c r="BL15" s="397"/>
      <c r="BM15" s="397"/>
      <c r="BN15" s="397"/>
      <c r="BO15" s="397"/>
      <c r="BP15" s="397"/>
      <c r="BQ15" s="397"/>
      <c r="BR15" s="397"/>
      <c r="BS15" s="397"/>
      <c r="BT15" s="397"/>
      <c r="BU15" s="397"/>
      <c r="BV15" s="397"/>
      <c r="BW15" s="398">
        <f>'ภาพรวมกระจาย นน. ระดับหลักสูตร'!AS14</f>
        <v>1</v>
      </c>
      <c r="BX15" s="463">
        <f>'ภาพรวมกระจาย นน.ระดับรายวิชา'!BP14</f>
        <v>6.9999999999999993E-2</v>
      </c>
      <c r="BY15" s="466">
        <v>17</v>
      </c>
      <c r="BZ15" s="469"/>
      <c r="CA15" s="469"/>
      <c r="CB15" s="397"/>
      <c r="CC15" s="469"/>
      <c r="CD15" s="469"/>
      <c r="CE15" s="397"/>
      <c r="CF15" s="469"/>
      <c r="CG15" s="397"/>
      <c r="CH15" s="397"/>
      <c r="CI15" s="397"/>
      <c r="CJ15" s="397"/>
      <c r="CK15" s="397"/>
      <c r="CL15" s="397"/>
      <c r="CM15" s="397"/>
      <c r="CN15" s="397"/>
      <c r="CO15" s="397"/>
      <c r="CP15" s="397"/>
      <c r="CQ15" s="397"/>
      <c r="CR15" s="397"/>
      <c r="CS15" s="397"/>
      <c r="CT15" s="397"/>
      <c r="CU15" s="397"/>
      <c r="CV15" s="397"/>
      <c r="CW15" s="397"/>
      <c r="CX15" s="397"/>
      <c r="CY15" s="397"/>
      <c r="CZ15" s="397"/>
      <c r="DA15" s="397"/>
      <c r="DB15" s="397"/>
      <c r="DC15" s="397"/>
      <c r="DD15" s="397"/>
      <c r="DE15" s="463">
        <f>D15+BX15</f>
        <v>0.41987468671679201</v>
      </c>
      <c r="DF15" s="466">
        <f>E15+BY15</f>
        <v>100</v>
      </c>
    </row>
    <row r="16" spans="1:110" ht="26.25" customHeight="1" x14ac:dyDescent="0.4">
      <c r="A16" s="23">
        <v>11</v>
      </c>
      <c r="B16" s="270" t="s">
        <v>29</v>
      </c>
      <c r="C16" s="398">
        <f>'ภาพรวมกระจาย นน. ระดับหลักสูตร'!C15</f>
        <v>2</v>
      </c>
      <c r="D16" s="463">
        <f>'ภาพรวมกระจาย นน.ระดับรายวิชา'!D15</f>
        <v>0.69974937343358401</v>
      </c>
      <c r="E16" s="466">
        <v>75</v>
      </c>
      <c r="F16" s="397"/>
      <c r="G16" s="397"/>
      <c r="H16" s="397"/>
      <c r="I16" s="397"/>
      <c r="J16" s="397"/>
      <c r="K16" s="397"/>
      <c r="L16" s="397"/>
      <c r="M16" s="397"/>
      <c r="N16" s="397"/>
      <c r="O16" s="397"/>
      <c r="P16" s="397"/>
      <c r="Q16" s="397"/>
      <c r="R16" s="397"/>
      <c r="S16" s="397"/>
      <c r="T16" s="397"/>
      <c r="U16" s="397"/>
      <c r="V16" s="397"/>
      <c r="W16" s="397"/>
      <c r="X16" s="397"/>
      <c r="Y16" s="397"/>
      <c r="Z16" s="397"/>
      <c r="AA16" s="397"/>
      <c r="AB16" s="397"/>
      <c r="AC16" s="397"/>
      <c r="AD16" s="397"/>
      <c r="AE16" s="397"/>
      <c r="AF16" s="397"/>
      <c r="AG16" s="398">
        <f>'ภาพรวมกระจาย นน. ระดับหลักสูตร'!U15</f>
        <v>1.5</v>
      </c>
      <c r="AH16" s="463">
        <f>'ภาพรวมกระจาย นน.ระดับรายวิชา'!AE15</f>
        <v>0.10511278195488723</v>
      </c>
      <c r="AI16" s="466">
        <v>12</v>
      </c>
      <c r="AJ16" s="397"/>
      <c r="AK16" s="397"/>
      <c r="AL16" s="397"/>
      <c r="AM16" s="397"/>
      <c r="AN16" s="397"/>
      <c r="AO16" s="397"/>
      <c r="AP16" s="397"/>
      <c r="AQ16" s="397"/>
      <c r="AR16" s="397"/>
      <c r="AS16" s="397"/>
      <c r="AT16" s="397"/>
      <c r="AU16" s="397"/>
      <c r="AV16" s="397"/>
      <c r="AW16" s="397"/>
      <c r="AX16" s="397"/>
      <c r="AY16" s="397"/>
      <c r="AZ16" s="397"/>
      <c r="BA16" s="397"/>
      <c r="BB16" s="397"/>
      <c r="BC16" s="397"/>
      <c r="BD16" s="397"/>
      <c r="BE16" s="397"/>
      <c r="BF16" s="397"/>
      <c r="BG16" s="397"/>
      <c r="BH16" s="397"/>
      <c r="BI16" s="397"/>
      <c r="BJ16" s="397"/>
      <c r="BK16" s="397"/>
      <c r="BL16" s="397"/>
      <c r="BM16" s="397"/>
      <c r="BN16" s="397"/>
      <c r="BO16" s="397"/>
      <c r="BP16" s="397"/>
      <c r="BQ16" s="397"/>
      <c r="BR16" s="397"/>
      <c r="BS16" s="397"/>
      <c r="BT16" s="397"/>
      <c r="BU16" s="397"/>
      <c r="BV16" s="397"/>
      <c r="BW16" s="469"/>
      <c r="BX16" s="469"/>
      <c r="BY16" s="397"/>
      <c r="BZ16" s="469"/>
      <c r="CA16" s="469"/>
      <c r="CB16" s="397"/>
      <c r="CC16" s="469"/>
      <c r="CD16" s="469"/>
      <c r="CE16" s="397"/>
      <c r="CF16" s="469"/>
      <c r="CG16" s="469"/>
      <c r="CH16" s="397"/>
      <c r="CI16" s="398">
        <f>'ภาพรวมกระจาย นน. ระดับหลักสูตร'!AY15</f>
        <v>3.5</v>
      </c>
      <c r="CJ16" s="463">
        <f>'ภาพรวมกระจาย นน.ระดับรายวิชา'!BZ15</f>
        <v>0.10464646464646464</v>
      </c>
      <c r="CK16" s="466">
        <v>11</v>
      </c>
      <c r="CL16" s="397"/>
      <c r="CM16" s="397"/>
      <c r="CN16" s="397"/>
      <c r="CO16" s="398">
        <f>'ภาพรวมกระจาย นน. ระดับหลักสูตร'!BC15</f>
        <v>0.5</v>
      </c>
      <c r="CP16" s="463">
        <f>'ภาพรวมกระจาย นน.ระดับรายวิชา'!CF15</f>
        <v>0.02</v>
      </c>
      <c r="CQ16" s="466">
        <v>2</v>
      </c>
      <c r="CR16" s="397"/>
      <c r="CS16" s="397"/>
      <c r="CT16" s="397"/>
      <c r="CU16" s="397"/>
      <c r="CV16" s="397"/>
      <c r="CW16" s="397"/>
      <c r="CX16" s="397"/>
      <c r="CY16" s="397"/>
      <c r="CZ16" s="397"/>
      <c r="DA16" s="397"/>
      <c r="DB16" s="397"/>
      <c r="DC16" s="397"/>
      <c r="DD16" s="397"/>
      <c r="DE16" s="463">
        <f>D16+AH16+CJ16+CP16</f>
        <v>0.92950862003493595</v>
      </c>
      <c r="DF16" s="466">
        <f>E16+AI16+CK16+CQ16</f>
        <v>100</v>
      </c>
    </row>
    <row r="17" spans="1:110" x14ac:dyDescent="0.4">
      <c r="A17" s="595" t="s">
        <v>30</v>
      </c>
      <c r="B17" s="595"/>
      <c r="C17" s="492"/>
      <c r="D17" s="460"/>
      <c r="E17" s="460"/>
      <c r="F17" s="460"/>
      <c r="G17" s="460"/>
      <c r="H17" s="460"/>
      <c r="I17" s="460"/>
      <c r="J17" s="460"/>
      <c r="K17" s="460"/>
      <c r="L17" s="460"/>
      <c r="M17" s="460"/>
      <c r="N17" s="460"/>
      <c r="O17" s="460"/>
      <c r="P17" s="460"/>
      <c r="Q17" s="460"/>
      <c r="R17" s="460"/>
      <c r="S17" s="460"/>
      <c r="T17" s="460"/>
      <c r="U17" s="460"/>
      <c r="V17" s="460"/>
      <c r="W17" s="460"/>
      <c r="X17" s="460"/>
      <c r="Y17" s="460"/>
      <c r="Z17" s="460"/>
      <c r="AA17" s="460"/>
      <c r="AB17" s="460"/>
      <c r="AC17" s="460"/>
      <c r="AD17" s="460"/>
      <c r="AE17" s="460"/>
      <c r="AF17" s="460"/>
      <c r="AG17" s="460"/>
      <c r="AH17" s="460"/>
      <c r="AI17" s="460"/>
      <c r="AJ17" s="460"/>
      <c r="AK17" s="460"/>
      <c r="AL17" s="460"/>
      <c r="AM17" s="460"/>
      <c r="AN17" s="460"/>
      <c r="AO17" s="460"/>
      <c r="AP17" s="460"/>
      <c r="AQ17" s="460"/>
      <c r="AR17" s="460"/>
      <c r="AS17" s="460"/>
      <c r="AT17" s="460"/>
      <c r="AU17" s="460"/>
      <c r="AV17" s="460"/>
      <c r="AW17" s="460"/>
      <c r="AX17" s="460"/>
      <c r="AY17" s="460"/>
      <c r="AZ17" s="460"/>
      <c r="BA17" s="460"/>
      <c r="BB17" s="460"/>
      <c r="BC17" s="460"/>
      <c r="BD17" s="460"/>
      <c r="BE17" s="460"/>
      <c r="BF17" s="460"/>
      <c r="BG17" s="460"/>
      <c r="BH17" s="460"/>
      <c r="BI17" s="460"/>
      <c r="BJ17" s="460"/>
      <c r="BK17" s="460"/>
      <c r="BL17" s="460"/>
      <c r="BM17" s="460"/>
      <c r="BN17" s="460"/>
      <c r="BO17" s="460"/>
      <c r="BP17" s="460"/>
      <c r="BQ17" s="460"/>
      <c r="BR17" s="460"/>
      <c r="BS17" s="460"/>
      <c r="BT17" s="460"/>
      <c r="BU17" s="460"/>
      <c r="BV17" s="460"/>
      <c r="BW17" s="470"/>
      <c r="BX17" s="470"/>
      <c r="BY17" s="460"/>
      <c r="BZ17" s="470"/>
      <c r="CA17" s="470"/>
      <c r="CB17" s="460"/>
      <c r="CC17" s="470"/>
      <c r="CD17" s="470"/>
      <c r="CE17" s="460"/>
      <c r="CF17" s="470"/>
      <c r="CG17" s="470"/>
      <c r="CH17" s="460"/>
      <c r="CI17" s="470"/>
      <c r="CJ17" s="470"/>
      <c r="CK17" s="460"/>
      <c r="CL17" s="470"/>
      <c r="CM17" s="470"/>
      <c r="CN17" s="460"/>
      <c r="CO17" s="470"/>
      <c r="CP17" s="470"/>
      <c r="CQ17" s="460"/>
      <c r="CR17" s="470"/>
      <c r="CS17" s="470"/>
      <c r="CT17" s="470"/>
      <c r="CU17" s="460"/>
      <c r="CV17" s="470"/>
      <c r="CW17" s="470"/>
      <c r="CX17" s="460"/>
      <c r="CY17" s="460"/>
      <c r="CZ17" s="460"/>
      <c r="DA17" s="460"/>
      <c r="DB17" s="460"/>
      <c r="DC17" s="460"/>
      <c r="DD17" s="460"/>
      <c r="DE17" s="463"/>
      <c r="DF17" s="466"/>
    </row>
    <row r="18" spans="1:110" ht="26.25" customHeight="1" x14ac:dyDescent="0.4">
      <c r="A18" s="23">
        <v>1</v>
      </c>
      <c r="B18" s="270" t="s">
        <v>19</v>
      </c>
      <c r="C18" s="398">
        <f>'ภาพรวมกระจาย นน. ระดับหลักสูตร'!C17</f>
        <v>1</v>
      </c>
      <c r="D18" s="463">
        <f>'ภาพรวมกระจาย นน.ระดับรายวิชา'!D17</f>
        <v>0.349874686716792</v>
      </c>
      <c r="E18" s="466">
        <v>42</v>
      </c>
      <c r="F18" s="397"/>
      <c r="G18" s="397"/>
      <c r="H18" s="397"/>
      <c r="I18" s="397"/>
      <c r="J18" s="397"/>
      <c r="K18" s="397"/>
      <c r="L18" s="397"/>
      <c r="M18" s="397"/>
      <c r="N18" s="397"/>
      <c r="O18" s="397"/>
      <c r="P18" s="397"/>
      <c r="Q18" s="397"/>
      <c r="R18" s="397"/>
      <c r="S18" s="397"/>
      <c r="T18" s="397"/>
      <c r="U18" s="397"/>
      <c r="V18" s="397"/>
      <c r="W18" s="397"/>
      <c r="X18" s="397"/>
      <c r="Y18" s="397"/>
      <c r="Z18" s="397"/>
      <c r="AA18" s="397"/>
      <c r="AB18" s="397"/>
      <c r="AC18" s="397"/>
      <c r="AD18" s="397"/>
      <c r="AE18" s="397"/>
      <c r="AF18" s="397"/>
      <c r="AG18" s="397"/>
      <c r="AH18" s="397"/>
      <c r="AI18" s="397"/>
      <c r="AJ18" s="397"/>
      <c r="AK18" s="397"/>
      <c r="AL18" s="397"/>
      <c r="AM18" s="397"/>
      <c r="AN18" s="397"/>
      <c r="AO18" s="397"/>
      <c r="AP18" s="397"/>
      <c r="AQ18" s="397"/>
      <c r="AR18" s="397"/>
      <c r="AS18" s="397"/>
      <c r="AT18" s="397"/>
      <c r="AU18" s="397"/>
      <c r="AV18" s="397"/>
      <c r="AW18" s="397"/>
      <c r="AX18" s="397"/>
      <c r="AY18" s="397"/>
      <c r="AZ18" s="397"/>
      <c r="BA18" s="397"/>
      <c r="BB18" s="397"/>
      <c r="BC18" s="397"/>
      <c r="BD18" s="397"/>
      <c r="BE18" s="397"/>
      <c r="BF18" s="397"/>
      <c r="BG18" s="397"/>
      <c r="BH18" s="397"/>
      <c r="BI18" s="397"/>
      <c r="BJ18" s="397"/>
      <c r="BK18" s="397"/>
      <c r="BL18" s="397"/>
      <c r="BM18" s="398">
        <f>'ภาพรวมกระจาย นน. ระดับหลักสูตร'!AM17</f>
        <v>6</v>
      </c>
      <c r="BN18" s="463">
        <f>'ภาพรวมกระจาย นน.ระดับรายวิชา'!BG17</f>
        <v>0.24000000000000002</v>
      </c>
      <c r="BO18" s="466">
        <v>29</v>
      </c>
      <c r="BP18" s="397"/>
      <c r="BQ18" s="397"/>
      <c r="BR18" s="397"/>
      <c r="BS18" s="398">
        <f>'ภาพรวมกระจาย นน. ระดับหลักสูตร'!AQ17</f>
        <v>2</v>
      </c>
      <c r="BT18" s="463">
        <f>'ภาพรวมกระจาย นน.ระดับรายวิชา'!BM17</f>
        <v>0.08</v>
      </c>
      <c r="BU18" s="466">
        <v>10</v>
      </c>
      <c r="BV18" s="397"/>
      <c r="BW18" s="398">
        <f>'ภาพรวมกระจาย นน. ระดับหลักสูตร'!AS17</f>
        <v>1</v>
      </c>
      <c r="BX18" s="463">
        <f>'ภาพรวมกระจาย นน.ระดับรายวิชา'!BP17</f>
        <v>6.9999999999999993E-2</v>
      </c>
      <c r="BY18" s="466">
        <v>8</v>
      </c>
      <c r="BZ18" s="397"/>
      <c r="CA18" s="397"/>
      <c r="CB18" s="397"/>
      <c r="CC18" s="397"/>
      <c r="CD18" s="397"/>
      <c r="CE18" s="397"/>
      <c r="CF18" s="397"/>
      <c r="CG18" s="397"/>
      <c r="CH18" s="397"/>
      <c r="CI18" s="398">
        <f>'ภาพรวมกระจาย นน. ระดับหลักสูตร'!AY17</f>
        <v>3</v>
      </c>
      <c r="CJ18" s="463">
        <f>'ภาพรวมกระจาย นน.ระดับรายวิชา'!BZ17</f>
        <v>8.9696969696969692E-2</v>
      </c>
      <c r="CK18" s="466">
        <v>11</v>
      </c>
      <c r="CL18" s="397"/>
      <c r="CM18" s="397"/>
      <c r="CN18" s="397"/>
      <c r="CO18" s="397"/>
      <c r="CP18" s="397"/>
      <c r="CQ18" s="397"/>
      <c r="CR18" s="397"/>
      <c r="CS18" s="397"/>
      <c r="CT18" s="397"/>
      <c r="CU18" s="397"/>
      <c r="CV18" s="397"/>
      <c r="CW18" s="397"/>
      <c r="CX18" s="397"/>
      <c r="CY18" s="397"/>
      <c r="CZ18" s="397"/>
      <c r="DA18" s="397"/>
      <c r="DB18" s="397"/>
      <c r="DC18" s="397"/>
      <c r="DD18" s="397"/>
      <c r="DE18" s="463">
        <f>D18+BN18+BT18+BX18+CJ18</f>
        <v>0.82957165641376163</v>
      </c>
      <c r="DF18" s="466">
        <f>E18+BO18+BU18+BY18+CK18</f>
        <v>100</v>
      </c>
    </row>
    <row r="19" spans="1:110" ht="26.25" customHeight="1" x14ac:dyDescent="0.4">
      <c r="A19" s="23">
        <v>2</v>
      </c>
      <c r="B19" s="270" t="s">
        <v>31</v>
      </c>
      <c r="C19" s="397"/>
      <c r="D19" s="397"/>
      <c r="E19" s="397"/>
      <c r="F19" s="398">
        <f>'ภาพรวมกระจาย นน. ระดับหลักสูตร'!E18</f>
        <v>2</v>
      </c>
      <c r="G19" s="463">
        <f>'ภาพรวมกระจาย นน.ระดับรายวิชา'!G18</f>
        <v>0.7</v>
      </c>
      <c r="H19" s="466">
        <v>51</v>
      </c>
      <c r="I19" s="397"/>
      <c r="J19" s="397"/>
      <c r="K19" s="397"/>
      <c r="L19" s="397"/>
      <c r="M19" s="397"/>
      <c r="N19" s="397"/>
      <c r="O19" s="397"/>
      <c r="P19" s="397"/>
      <c r="Q19" s="397"/>
      <c r="R19" s="397"/>
      <c r="S19" s="397"/>
      <c r="T19" s="397"/>
      <c r="U19" s="397"/>
      <c r="V19" s="397"/>
      <c r="W19" s="397"/>
      <c r="X19" s="397"/>
      <c r="Y19" s="397"/>
      <c r="Z19" s="397"/>
      <c r="AA19" s="397"/>
      <c r="AB19" s="397"/>
      <c r="AC19" s="397"/>
      <c r="AD19" s="397"/>
      <c r="AE19" s="397"/>
      <c r="AF19" s="397"/>
      <c r="AG19" s="397"/>
      <c r="AH19" s="397"/>
      <c r="AI19" s="397"/>
      <c r="AJ19" s="397"/>
      <c r="AK19" s="397"/>
      <c r="AL19" s="397"/>
      <c r="AM19" s="397"/>
      <c r="AN19" s="397"/>
      <c r="AO19" s="397"/>
      <c r="AP19" s="397"/>
      <c r="AQ19" s="397"/>
      <c r="AR19" s="397"/>
      <c r="AS19" s="397"/>
      <c r="AT19" s="397"/>
      <c r="AU19" s="397"/>
      <c r="AV19" s="397"/>
      <c r="AW19" s="397"/>
      <c r="AX19" s="397"/>
      <c r="AY19" s="397"/>
      <c r="AZ19" s="397"/>
      <c r="BA19" s="397"/>
      <c r="BB19" s="397"/>
      <c r="BC19" s="397"/>
      <c r="BD19" s="397"/>
      <c r="BE19" s="397"/>
      <c r="BF19" s="397"/>
      <c r="BG19" s="397"/>
      <c r="BH19" s="397"/>
      <c r="BI19" s="397"/>
      <c r="BJ19" s="397"/>
      <c r="BK19" s="397"/>
      <c r="BL19" s="397"/>
      <c r="BM19" s="397"/>
      <c r="BN19" s="397"/>
      <c r="BO19" s="397"/>
      <c r="BP19" s="398">
        <f>'ภาพรวมกระจาย นน. ระดับหลักสูตร'!AO18</f>
        <v>8</v>
      </c>
      <c r="BQ19" s="463">
        <f>'ภาพรวมกระจาย นน.ระดับรายวิชา'!BJ18</f>
        <v>0.32</v>
      </c>
      <c r="BR19" s="466">
        <v>24</v>
      </c>
      <c r="BS19" s="398">
        <f>'ภาพรวมกระจาย นน. ระดับหลักสูตร'!AQ18</f>
        <v>2</v>
      </c>
      <c r="BT19" s="463">
        <f>'ภาพรวมกระจาย นน.ระดับรายวิชา'!BM18</f>
        <v>0.08</v>
      </c>
      <c r="BU19" s="466">
        <v>6</v>
      </c>
      <c r="BV19" s="397"/>
      <c r="BW19" s="469"/>
      <c r="BX19" s="469"/>
      <c r="BY19" s="397"/>
      <c r="BZ19" s="398">
        <f>'ภาพรวมกระจาย นน. ระดับหลักสูตร'!AU18</f>
        <v>3</v>
      </c>
      <c r="CA19" s="463">
        <f>'ภาพรวมกระจาย นน.ระดับรายวิชา'!BS18</f>
        <v>0.21</v>
      </c>
      <c r="CB19" s="466">
        <v>15</v>
      </c>
      <c r="CC19" s="397"/>
      <c r="CD19" s="397"/>
      <c r="CE19" s="397"/>
      <c r="CF19" s="397"/>
      <c r="CG19" s="397"/>
      <c r="CH19" s="397"/>
      <c r="CI19" s="398">
        <f>'ภาพรวมกระจาย นน. ระดับหลักสูตร'!AY18</f>
        <v>2</v>
      </c>
      <c r="CJ19" s="463">
        <f>'ภาพรวมกระจาย นน.ระดับรายวิชา'!BZ18</f>
        <v>5.9797979797979794E-2</v>
      </c>
      <c r="CK19" s="466">
        <v>4</v>
      </c>
      <c r="CL19" s="397"/>
      <c r="CM19" s="397"/>
      <c r="CN19" s="397"/>
      <c r="CO19" s="397"/>
      <c r="CP19" s="397"/>
      <c r="CQ19" s="397"/>
      <c r="CR19" s="397"/>
      <c r="CS19" s="397"/>
      <c r="CT19" s="397"/>
      <c r="CU19" s="397"/>
      <c r="CV19" s="397"/>
      <c r="CW19" s="397"/>
      <c r="CX19" s="397"/>
      <c r="CY19" s="397"/>
      <c r="CZ19" s="397"/>
      <c r="DA19" s="397"/>
      <c r="DB19" s="397"/>
      <c r="DC19" s="397"/>
      <c r="DD19" s="397"/>
      <c r="DE19" s="463">
        <f>G19+BQ19+BT19+CA19+CJ19</f>
        <v>1.3697979797979798</v>
      </c>
      <c r="DF19" s="466">
        <f>H19+BR19+BU19+CB19+CK19</f>
        <v>100</v>
      </c>
    </row>
    <row r="20" spans="1:110" ht="26.25" customHeight="1" x14ac:dyDescent="0.4">
      <c r="A20" s="23">
        <v>3</v>
      </c>
      <c r="B20" s="270" t="s">
        <v>32</v>
      </c>
      <c r="C20" s="398">
        <f>'ภาพรวมกระจาย นน. ระดับหลักสูตร'!C19</f>
        <v>1.9</v>
      </c>
      <c r="D20" s="463">
        <f>'ภาพรวมกระจาย นน.ระดับรายวิชา'!D19</f>
        <v>0.66476190476190478</v>
      </c>
      <c r="E20" s="466">
        <v>86</v>
      </c>
      <c r="F20" s="397"/>
      <c r="G20" s="397"/>
      <c r="H20" s="397"/>
      <c r="I20" s="398">
        <f>'ภาพรวมกระจาย นน. ระดับหลักสูตร'!G19</f>
        <v>0.1</v>
      </c>
      <c r="J20" s="463">
        <f>'ภาพรวมกระจาย นน.ระดับรายวิชา'!J19</f>
        <v>3.5454545454545461E-2</v>
      </c>
      <c r="K20" s="466">
        <v>5</v>
      </c>
      <c r="L20" s="397"/>
      <c r="M20" s="397"/>
      <c r="N20" s="397"/>
      <c r="O20" s="397"/>
      <c r="P20" s="397"/>
      <c r="Q20" s="397"/>
      <c r="R20" s="397"/>
      <c r="S20" s="397"/>
      <c r="T20" s="397"/>
      <c r="U20" s="397"/>
      <c r="V20" s="397"/>
      <c r="W20" s="397"/>
      <c r="X20" s="397"/>
      <c r="Y20" s="397"/>
      <c r="Z20" s="397"/>
      <c r="AA20" s="397"/>
      <c r="AB20" s="397"/>
      <c r="AC20" s="397"/>
      <c r="AD20" s="397"/>
      <c r="AE20" s="397"/>
      <c r="AF20" s="397"/>
      <c r="AG20" s="397"/>
      <c r="AH20" s="397"/>
      <c r="AI20" s="397"/>
      <c r="AJ20" s="397"/>
      <c r="AK20" s="397"/>
      <c r="AL20" s="397"/>
      <c r="AM20" s="397"/>
      <c r="AN20" s="397"/>
      <c r="AO20" s="397"/>
      <c r="AP20" s="397"/>
      <c r="AQ20" s="397"/>
      <c r="AR20" s="397"/>
      <c r="AS20" s="397"/>
      <c r="AT20" s="397"/>
      <c r="AU20" s="397"/>
      <c r="AV20" s="397"/>
      <c r="AW20" s="397"/>
      <c r="AX20" s="397"/>
      <c r="AY20" s="397"/>
      <c r="AZ20" s="397"/>
      <c r="BA20" s="397"/>
      <c r="BB20" s="397"/>
      <c r="BC20" s="397"/>
      <c r="BD20" s="397"/>
      <c r="BE20" s="397"/>
      <c r="BF20" s="397"/>
      <c r="BG20" s="397"/>
      <c r="BH20" s="397"/>
      <c r="BI20" s="397"/>
      <c r="BJ20" s="397"/>
      <c r="BK20" s="397"/>
      <c r="BL20" s="397"/>
      <c r="BM20" s="397"/>
      <c r="BN20" s="397"/>
      <c r="BO20" s="397"/>
      <c r="BP20" s="397"/>
      <c r="BQ20" s="397"/>
      <c r="BR20" s="397"/>
      <c r="BS20" s="397"/>
      <c r="BT20" s="397"/>
      <c r="BU20" s="397"/>
      <c r="BV20" s="397"/>
      <c r="BW20" s="398">
        <f>'ภาพรวมกระจาย นน. ระดับหลักสูตร'!AS19</f>
        <v>1</v>
      </c>
      <c r="BX20" s="463">
        <f>'ภาพรวมกระจาย นน.ระดับรายวิชา'!BP19</f>
        <v>6.9999999999999993E-2</v>
      </c>
      <c r="BY20" s="466">
        <v>9</v>
      </c>
      <c r="BZ20" s="397"/>
      <c r="CA20" s="397"/>
      <c r="CB20" s="397"/>
      <c r="CC20" s="397"/>
      <c r="CD20" s="397"/>
      <c r="CE20" s="397"/>
      <c r="CF20" s="397"/>
      <c r="CG20" s="397"/>
      <c r="CH20" s="397"/>
      <c r="CI20" s="397"/>
      <c r="CJ20" s="397"/>
      <c r="CK20" s="397"/>
      <c r="CL20" s="397"/>
      <c r="CM20" s="397"/>
      <c r="CN20" s="397"/>
      <c r="CO20" s="397"/>
      <c r="CP20" s="397"/>
      <c r="CQ20" s="397"/>
      <c r="CR20" s="397"/>
      <c r="CS20" s="397"/>
      <c r="CT20" s="397"/>
      <c r="CU20" s="397"/>
      <c r="CV20" s="397"/>
      <c r="CW20" s="397"/>
      <c r="CX20" s="397"/>
      <c r="CY20" s="397"/>
      <c r="CZ20" s="397"/>
      <c r="DA20" s="397"/>
      <c r="DB20" s="397"/>
      <c r="DC20" s="397"/>
      <c r="DD20" s="397"/>
      <c r="DE20" s="463">
        <f>D20+J20+BX20</f>
        <v>0.77021645021645024</v>
      </c>
      <c r="DF20" s="466">
        <f>E20+K20+BY20</f>
        <v>100</v>
      </c>
    </row>
    <row r="21" spans="1:110" ht="26.25" customHeight="1" x14ac:dyDescent="0.4">
      <c r="A21" s="23">
        <v>4</v>
      </c>
      <c r="B21" s="270" t="s">
        <v>33</v>
      </c>
      <c r="C21" s="398">
        <f>'ภาพรวมกระจาย นน. ระดับหลักสูตร'!C20</f>
        <v>2</v>
      </c>
      <c r="D21" s="463">
        <f>'ภาพรวมกระจาย นน.ระดับรายวิชา'!D20</f>
        <v>0.69974937343358401</v>
      </c>
      <c r="E21" s="466">
        <v>91</v>
      </c>
      <c r="F21" s="397"/>
      <c r="G21" s="397"/>
      <c r="H21" s="397"/>
      <c r="I21" s="397"/>
      <c r="J21" s="397"/>
      <c r="K21" s="397"/>
      <c r="L21" s="397"/>
      <c r="M21" s="397"/>
      <c r="N21" s="397"/>
      <c r="O21" s="397"/>
      <c r="P21" s="397"/>
      <c r="Q21" s="397"/>
      <c r="R21" s="397"/>
      <c r="S21" s="397"/>
      <c r="T21" s="397"/>
      <c r="U21" s="397"/>
      <c r="V21" s="397"/>
      <c r="W21" s="397"/>
      <c r="X21" s="397"/>
      <c r="Y21" s="397"/>
      <c r="Z21" s="397"/>
      <c r="AA21" s="397"/>
      <c r="AB21" s="397"/>
      <c r="AC21" s="397"/>
      <c r="AD21" s="397"/>
      <c r="AE21" s="397"/>
      <c r="AF21" s="397"/>
      <c r="AG21" s="397"/>
      <c r="AH21" s="397"/>
      <c r="AI21" s="397"/>
      <c r="AJ21" s="397"/>
      <c r="AK21" s="397"/>
      <c r="AL21" s="397"/>
      <c r="AM21" s="397"/>
      <c r="AN21" s="397"/>
      <c r="AO21" s="397"/>
      <c r="AP21" s="397"/>
      <c r="AQ21" s="397"/>
      <c r="AR21" s="397"/>
      <c r="AS21" s="397"/>
      <c r="AT21" s="397"/>
      <c r="AU21" s="397"/>
      <c r="AV21" s="397"/>
      <c r="AW21" s="397"/>
      <c r="AX21" s="397"/>
      <c r="AY21" s="397"/>
      <c r="AZ21" s="397"/>
      <c r="BA21" s="397"/>
      <c r="BB21" s="397"/>
      <c r="BC21" s="397"/>
      <c r="BD21" s="397"/>
      <c r="BE21" s="397"/>
      <c r="BF21" s="397"/>
      <c r="BG21" s="397"/>
      <c r="BH21" s="397"/>
      <c r="BI21" s="397"/>
      <c r="BJ21" s="397"/>
      <c r="BK21" s="397"/>
      <c r="BL21" s="397"/>
      <c r="BM21" s="397"/>
      <c r="BN21" s="397"/>
      <c r="BO21" s="397"/>
      <c r="BP21" s="397"/>
      <c r="BQ21" s="397"/>
      <c r="BR21" s="397"/>
      <c r="BS21" s="397"/>
      <c r="BT21" s="397"/>
      <c r="BU21" s="397"/>
      <c r="BV21" s="397"/>
      <c r="BW21" s="398">
        <f>'ภาพรวมกระจาย นน. ระดับหลักสูตร'!AS20</f>
        <v>1</v>
      </c>
      <c r="BX21" s="463">
        <f>'ภาพรวมกระจาย นน.ระดับรายวิชา'!BP20</f>
        <v>6.9999999999999993E-2</v>
      </c>
      <c r="BY21" s="466">
        <v>9</v>
      </c>
      <c r="BZ21" s="397"/>
      <c r="CA21" s="397"/>
      <c r="CB21" s="397"/>
      <c r="CC21" s="397"/>
      <c r="CD21" s="397"/>
      <c r="CE21" s="397"/>
      <c r="CF21" s="397"/>
      <c r="CG21" s="397"/>
      <c r="CH21" s="397"/>
      <c r="CI21" s="397"/>
      <c r="CJ21" s="397"/>
      <c r="CK21" s="397"/>
      <c r="CL21" s="397"/>
      <c r="CM21" s="397"/>
      <c r="CN21" s="397"/>
      <c r="CO21" s="397"/>
      <c r="CP21" s="397"/>
      <c r="CQ21" s="397"/>
      <c r="CR21" s="397"/>
      <c r="CS21" s="397"/>
      <c r="CT21" s="397"/>
      <c r="CU21" s="397"/>
      <c r="CV21" s="397"/>
      <c r="CW21" s="397"/>
      <c r="CX21" s="397"/>
      <c r="CY21" s="397"/>
      <c r="CZ21" s="397"/>
      <c r="DA21" s="397"/>
      <c r="DB21" s="397"/>
      <c r="DC21" s="397"/>
      <c r="DD21" s="397"/>
      <c r="DE21" s="463">
        <f>D21+BX21</f>
        <v>0.76974937343358396</v>
      </c>
      <c r="DF21" s="466">
        <f>E21+BY21</f>
        <v>100</v>
      </c>
    </row>
    <row r="22" spans="1:110" x14ac:dyDescent="0.4">
      <c r="A22" s="23">
        <v>5</v>
      </c>
      <c r="B22" s="270" t="s">
        <v>34</v>
      </c>
      <c r="C22" s="398">
        <f>'ภาพรวมกระจาย นน. ระดับหลักสูตร'!C21</f>
        <v>2</v>
      </c>
      <c r="D22" s="463">
        <f>'ภาพรวมกระจาย นน.ระดับรายวิชา'!D21</f>
        <v>0.69974937343358401</v>
      </c>
      <c r="E22" s="466">
        <v>61</v>
      </c>
      <c r="F22" s="397"/>
      <c r="G22" s="397"/>
      <c r="H22" s="397"/>
      <c r="I22" s="397"/>
      <c r="J22" s="397"/>
      <c r="K22" s="397"/>
      <c r="L22" s="397"/>
      <c r="M22" s="397"/>
      <c r="N22" s="397"/>
      <c r="O22" s="397"/>
      <c r="P22" s="397"/>
      <c r="Q22" s="397"/>
      <c r="R22" s="397"/>
      <c r="S22" s="397"/>
      <c r="T22" s="397"/>
      <c r="U22" s="397"/>
      <c r="V22" s="397"/>
      <c r="W22" s="398">
        <f>'ภาพรวมกระจาย นน. ระดับหลักสูตร'!O21</f>
        <v>1.5</v>
      </c>
      <c r="X22" s="463">
        <f>'ภาพรวมกระจาย นน.ระดับรายวิชา'!V21</f>
        <v>0.10518987341772153</v>
      </c>
      <c r="Y22" s="466">
        <v>9</v>
      </c>
      <c r="Z22" s="397"/>
      <c r="AA22" s="397"/>
      <c r="AB22" s="397"/>
      <c r="AC22" s="398">
        <f>'ภาพรวมกระจาย นน. ระดับหลักสูตร'!S21</f>
        <v>0.5</v>
      </c>
      <c r="AD22" s="463">
        <f>'ภาพรวมกระจาย นน.ระดับรายวิชา'!AB21</f>
        <v>0.03</v>
      </c>
      <c r="AE22" s="466">
        <v>3</v>
      </c>
      <c r="AF22" s="397"/>
      <c r="AG22" s="398">
        <f>'ภาพรวมกระจาย นน. ระดับหลักสูตร'!U21</f>
        <v>2</v>
      </c>
      <c r="AH22" s="463">
        <f>'ภาพรวมกระจาย นน.ระดับรายวิชา'!AE21</f>
        <v>0.14015037593984964</v>
      </c>
      <c r="AI22" s="466">
        <v>13</v>
      </c>
      <c r="AJ22" s="397"/>
      <c r="AK22" s="397"/>
      <c r="AL22" s="397"/>
      <c r="AM22" s="397"/>
      <c r="AN22" s="397"/>
      <c r="AO22" s="397"/>
      <c r="AP22" s="397"/>
      <c r="AQ22" s="397"/>
      <c r="AR22" s="397"/>
      <c r="AS22" s="397"/>
      <c r="AT22" s="397"/>
      <c r="AU22" s="397"/>
      <c r="AV22" s="397"/>
      <c r="AW22" s="397"/>
      <c r="AX22" s="397"/>
      <c r="AY22" s="397"/>
      <c r="AZ22" s="397"/>
      <c r="BA22" s="397"/>
      <c r="BB22" s="397"/>
      <c r="BC22" s="398">
        <f>'ภาพรวมกระจาย นน. ระดับหลักสูตร'!AG21</f>
        <v>1</v>
      </c>
      <c r="BD22" s="463">
        <f>'ภาพรวมกระจาย นน.ระดับรายวิชา'!AX21</f>
        <v>0.04</v>
      </c>
      <c r="BE22" s="466">
        <v>4</v>
      </c>
      <c r="BF22" s="397"/>
      <c r="BG22" s="397"/>
      <c r="BH22" s="397"/>
      <c r="BI22" s="397"/>
      <c r="BJ22" s="397"/>
      <c r="BK22" s="397"/>
      <c r="BL22" s="397"/>
      <c r="BM22" s="397"/>
      <c r="BN22" s="397"/>
      <c r="BO22" s="397"/>
      <c r="BP22" s="397"/>
      <c r="BQ22" s="397"/>
      <c r="BR22" s="397"/>
      <c r="BS22" s="397"/>
      <c r="BT22" s="397"/>
      <c r="BU22" s="397"/>
      <c r="BV22" s="397"/>
      <c r="BW22" s="397"/>
      <c r="BX22" s="397"/>
      <c r="BY22" s="397"/>
      <c r="BZ22" s="397"/>
      <c r="CA22" s="397"/>
      <c r="CB22" s="397"/>
      <c r="CC22" s="397"/>
      <c r="CD22" s="397"/>
      <c r="CE22" s="397"/>
      <c r="CF22" s="397"/>
      <c r="CG22" s="397"/>
      <c r="CH22" s="397"/>
      <c r="CI22" s="397"/>
      <c r="CJ22" s="397"/>
      <c r="CK22" s="397"/>
      <c r="CL22" s="397"/>
      <c r="CM22" s="397"/>
      <c r="CN22" s="397"/>
      <c r="CO22" s="397"/>
      <c r="CP22" s="397"/>
      <c r="CQ22" s="397"/>
      <c r="CR22" s="397"/>
      <c r="CS22" s="398">
        <f>'ภาพรวมกระจาย นน. ระดับหลักสูตร'!BE21</f>
        <v>4</v>
      </c>
      <c r="CT22" s="463">
        <f>'ภาพรวมกระจาย นน.ระดับรายวิชา'!CI21</f>
        <v>0.12054794520547946</v>
      </c>
      <c r="CU22" s="466">
        <v>10</v>
      </c>
      <c r="CV22" s="397"/>
      <c r="CW22" s="397"/>
      <c r="CX22" s="397"/>
      <c r="CY22" s="397"/>
      <c r="CZ22" s="397"/>
      <c r="DA22" s="397"/>
      <c r="DB22" s="397"/>
      <c r="DC22" s="397"/>
      <c r="DD22" s="397"/>
      <c r="DE22" s="463">
        <f>D22+X22+AD22+AH22+BD22+CT22</f>
        <v>1.1356375679966346</v>
      </c>
      <c r="DF22" s="466">
        <f>E22+Y22+AE22+AI22+BE22+CU22</f>
        <v>100</v>
      </c>
    </row>
    <row r="23" spans="1:110" ht="26.25" customHeight="1" x14ac:dyDescent="0.4">
      <c r="A23" s="23">
        <v>6</v>
      </c>
      <c r="B23" s="270" t="s">
        <v>35</v>
      </c>
      <c r="C23" s="398">
        <f>'ภาพรวมกระจาย นน. ระดับหลักสูตร'!C22</f>
        <v>4</v>
      </c>
      <c r="D23" s="463">
        <f>'ภาพรวมกระจาย นน.ระดับรายวิชา'!D22</f>
        <v>1.399498746867168</v>
      </c>
      <c r="E23" s="466">
        <v>78</v>
      </c>
      <c r="F23" s="397"/>
      <c r="G23" s="397"/>
      <c r="H23" s="397"/>
      <c r="I23" s="397"/>
      <c r="J23" s="397"/>
      <c r="K23" s="397"/>
      <c r="L23" s="397"/>
      <c r="M23" s="397"/>
      <c r="N23" s="397"/>
      <c r="O23" s="397"/>
      <c r="P23" s="397"/>
      <c r="Q23" s="397"/>
      <c r="R23" s="397"/>
      <c r="S23" s="397"/>
      <c r="T23" s="397"/>
      <c r="U23" s="397"/>
      <c r="V23" s="397"/>
      <c r="W23" s="398">
        <f>'ภาพรวมกระจาย นน. ระดับหลักสูตร'!O22</f>
        <v>2</v>
      </c>
      <c r="X23" s="463">
        <f>'ภาพรวมกระจาย นน.ระดับรายวิชา'!V22</f>
        <v>0.14025316455696202</v>
      </c>
      <c r="Y23" s="466">
        <v>8</v>
      </c>
      <c r="Z23" s="397"/>
      <c r="AA23" s="397"/>
      <c r="AB23" s="397"/>
      <c r="AC23" s="397"/>
      <c r="AD23" s="397"/>
      <c r="AE23" s="397"/>
      <c r="AF23" s="397"/>
      <c r="AG23" s="398">
        <f>'ภาพรวมกระจาย นน. ระดับหลักสูตร'!U22</f>
        <v>1</v>
      </c>
      <c r="AH23" s="463">
        <f>'ภาพรวมกระจาย นน.ระดับรายวิชา'!AE22</f>
        <v>7.0075187969924818E-2</v>
      </c>
      <c r="AI23" s="466">
        <v>4</v>
      </c>
      <c r="AJ23" s="397"/>
      <c r="AK23" s="397"/>
      <c r="AL23" s="397"/>
      <c r="AM23" s="397"/>
      <c r="AN23" s="397"/>
      <c r="AO23" s="397"/>
      <c r="AP23" s="397"/>
      <c r="AQ23" s="397"/>
      <c r="AR23" s="397"/>
      <c r="AS23" s="397"/>
      <c r="AT23" s="397"/>
      <c r="AU23" s="397"/>
      <c r="AV23" s="397"/>
      <c r="AW23" s="397"/>
      <c r="AX23" s="397"/>
      <c r="AY23" s="397"/>
      <c r="AZ23" s="397"/>
      <c r="BA23" s="397"/>
      <c r="BB23" s="397"/>
      <c r="BC23" s="469"/>
      <c r="BD23" s="469"/>
      <c r="BE23" s="397"/>
      <c r="BF23" s="397"/>
      <c r="BG23" s="397"/>
      <c r="BH23" s="397"/>
      <c r="BI23" s="397"/>
      <c r="BJ23" s="397"/>
      <c r="BK23" s="397"/>
      <c r="BL23" s="397"/>
      <c r="BM23" s="398">
        <f>'ภาพรวมกระจาย นน. ระดับหลักสูตร'!AM22</f>
        <v>3</v>
      </c>
      <c r="BN23" s="463">
        <f>'ภาพรวมกระจาย นน.ระดับรายวิชา'!BG22</f>
        <v>0.12000000000000001</v>
      </c>
      <c r="BO23" s="466">
        <v>6</v>
      </c>
      <c r="BP23" s="397"/>
      <c r="BQ23" s="397"/>
      <c r="BR23" s="397"/>
      <c r="BS23" s="397"/>
      <c r="BT23" s="397"/>
      <c r="BU23" s="397"/>
      <c r="BV23" s="397"/>
      <c r="BW23" s="398">
        <f>'ภาพรวมกระจาย นน. ระดับหลักสูตร'!AS22</f>
        <v>0.5</v>
      </c>
      <c r="BX23" s="463">
        <f>'ภาพรวมกระจาย นน.ระดับรายวิชา'!BP22</f>
        <v>3.4999999999999996E-2</v>
      </c>
      <c r="BY23" s="466">
        <v>2</v>
      </c>
      <c r="BZ23" s="397"/>
      <c r="CA23" s="397"/>
      <c r="CB23" s="397"/>
      <c r="CC23" s="397"/>
      <c r="CD23" s="397"/>
      <c r="CE23" s="397"/>
      <c r="CF23" s="398">
        <f>'ภาพรวมกระจาย นน. ระดับหลักสูตร'!AX22</f>
        <v>0.5</v>
      </c>
      <c r="CG23" s="463">
        <f>'ภาพรวมกระจาย นน.ระดับรายวิชา'!BX22</f>
        <v>3.5000000000000003E-2</v>
      </c>
      <c r="CH23" s="466">
        <v>2</v>
      </c>
      <c r="CI23" s="397"/>
      <c r="CJ23" s="397"/>
      <c r="CK23" s="397"/>
      <c r="CL23" s="397"/>
      <c r="CM23" s="397"/>
      <c r="CN23" s="397"/>
      <c r="CO23" s="397"/>
      <c r="CP23" s="397"/>
      <c r="CQ23" s="397"/>
      <c r="CR23" s="397"/>
      <c r="CS23" s="397"/>
      <c r="CT23" s="397"/>
      <c r="CU23" s="397"/>
      <c r="CV23" s="397"/>
      <c r="CW23" s="397"/>
      <c r="CX23" s="397"/>
      <c r="CY23" s="397"/>
      <c r="CZ23" s="397"/>
      <c r="DA23" s="397"/>
      <c r="DB23" s="397"/>
      <c r="DC23" s="397"/>
      <c r="DD23" s="397"/>
      <c r="DE23" s="463">
        <f>D23+X23+AH23+BN23+BX23+CG23</f>
        <v>1.7998270993940548</v>
      </c>
      <c r="DF23" s="466">
        <f>E23+Y23+AI23+BO23+BY23+CH23</f>
        <v>100</v>
      </c>
    </row>
    <row r="24" spans="1:110" ht="26.25" customHeight="1" x14ac:dyDescent="0.4">
      <c r="A24" s="23">
        <v>7</v>
      </c>
      <c r="B24" s="270" t="s">
        <v>36</v>
      </c>
      <c r="C24" s="398">
        <f>'ภาพรวมกระจาย นน. ระดับหลักสูตร'!C23</f>
        <v>4</v>
      </c>
      <c r="D24" s="463">
        <f>'ภาพรวมกระจาย นน.ระดับรายวิชา'!D23</f>
        <v>1.399498746867168</v>
      </c>
      <c r="E24" s="466">
        <v>85</v>
      </c>
      <c r="F24" s="397"/>
      <c r="G24" s="397"/>
      <c r="H24" s="397"/>
      <c r="I24" s="397"/>
      <c r="J24" s="397"/>
      <c r="K24" s="397"/>
      <c r="L24" s="397"/>
      <c r="M24" s="397"/>
      <c r="N24" s="397"/>
      <c r="O24" s="397"/>
      <c r="P24" s="397"/>
      <c r="Q24" s="397"/>
      <c r="R24" s="397"/>
      <c r="S24" s="397"/>
      <c r="T24" s="397"/>
      <c r="U24" s="397"/>
      <c r="V24" s="397"/>
      <c r="W24" s="398">
        <f>'ภาพรวมกระจาย นน. ระดับหลักสูตร'!O23</f>
        <v>2</v>
      </c>
      <c r="X24" s="463">
        <f>'ภาพรวมกระจาย นน.ระดับรายวิชา'!V23</f>
        <v>0.14025316455696202</v>
      </c>
      <c r="Y24" s="466">
        <v>8</v>
      </c>
      <c r="Z24" s="397"/>
      <c r="AA24" s="397"/>
      <c r="AB24" s="397"/>
      <c r="AC24" s="397"/>
      <c r="AD24" s="397"/>
      <c r="AE24" s="397"/>
      <c r="AF24" s="469"/>
      <c r="AG24" s="397"/>
      <c r="AH24" s="469"/>
      <c r="AI24" s="397"/>
      <c r="AJ24" s="397"/>
      <c r="AK24" s="397"/>
      <c r="AL24" s="397"/>
      <c r="AM24" s="397"/>
      <c r="AN24" s="397"/>
      <c r="AO24" s="397"/>
      <c r="AP24" s="397"/>
      <c r="AQ24" s="397"/>
      <c r="AR24" s="397"/>
      <c r="AS24" s="397"/>
      <c r="AT24" s="397"/>
      <c r="AU24" s="397"/>
      <c r="AV24" s="397"/>
      <c r="AW24" s="397"/>
      <c r="AX24" s="397"/>
      <c r="AY24" s="397"/>
      <c r="AZ24" s="397"/>
      <c r="BA24" s="397"/>
      <c r="BB24" s="397"/>
      <c r="BC24" s="469"/>
      <c r="BD24" s="469"/>
      <c r="BE24" s="397"/>
      <c r="BF24" s="397"/>
      <c r="BG24" s="397"/>
      <c r="BH24" s="397"/>
      <c r="BI24" s="397"/>
      <c r="BJ24" s="397"/>
      <c r="BK24" s="397"/>
      <c r="BL24" s="397"/>
      <c r="BM24" s="398">
        <f>'ภาพรวมกระจาย นน. ระดับหลักสูตร'!AM23</f>
        <v>3</v>
      </c>
      <c r="BN24" s="463">
        <f>'ภาพรวมกระจาย นน.ระดับรายวิชา'!BG23</f>
        <v>0.12000000000000001</v>
      </c>
      <c r="BO24" s="466">
        <v>7</v>
      </c>
      <c r="BP24" s="397"/>
      <c r="BQ24" s="397"/>
      <c r="BR24" s="397"/>
      <c r="BS24" s="397"/>
      <c r="BT24" s="397"/>
      <c r="BU24" s="397"/>
      <c r="BV24" s="397"/>
      <c r="BW24" s="397"/>
      <c r="BX24" s="397"/>
      <c r="BY24" s="397"/>
      <c r="BZ24" s="397"/>
      <c r="CA24" s="397"/>
      <c r="CB24" s="397"/>
      <c r="CC24" s="397"/>
      <c r="CD24" s="397"/>
      <c r="CE24" s="397"/>
      <c r="CF24" s="397"/>
      <c r="CG24" s="397"/>
      <c r="CH24" s="397"/>
      <c r="CI24" s="397"/>
      <c r="CJ24" s="397"/>
      <c r="CK24" s="397"/>
      <c r="CL24" s="397"/>
      <c r="CM24" s="397"/>
      <c r="CN24" s="397"/>
      <c r="CO24" s="397"/>
      <c r="CP24" s="397"/>
      <c r="CQ24" s="397"/>
      <c r="CR24" s="397"/>
      <c r="CS24" s="397"/>
      <c r="CT24" s="397"/>
      <c r="CU24" s="397"/>
      <c r="CV24" s="397"/>
      <c r="CW24" s="397"/>
      <c r="CX24" s="397"/>
      <c r="CY24" s="397"/>
      <c r="CZ24" s="397"/>
      <c r="DA24" s="397"/>
      <c r="DB24" s="397"/>
      <c r="DC24" s="397"/>
      <c r="DD24" s="397"/>
      <c r="DE24" s="463">
        <f>D24+X24+BN24</f>
        <v>1.6597519114241301</v>
      </c>
      <c r="DF24" s="466">
        <f>E24+Y24+BO24</f>
        <v>100</v>
      </c>
    </row>
    <row r="25" spans="1:110" ht="26.25" customHeight="1" x14ac:dyDescent="0.4">
      <c r="A25" s="23">
        <v>8</v>
      </c>
      <c r="B25" s="270" t="s">
        <v>37</v>
      </c>
      <c r="C25" s="398">
        <f>'ภาพรวมกระจาย นน. ระดับหลักสูตร'!C24</f>
        <v>2</v>
      </c>
      <c r="D25" s="463">
        <f>'ภาพรวมกระจาย นน.ระดับรายวิชา'!D24</f>
        <v>0.69974937343358401</v>
      </c>
      <c r="E25" s="466">
        <v>67</v>
      </c>
      <c r="F25" s="397"/>
      <c r="G25" s="397"/>
      <c r="H25" s="397"/>
      <c r="I25" s="397"/>
      <c r="J25" s="397"/>
      <c r="K25" s="397"/>
      <c r="L25" s="397"/>
      <c r="M25" s="397"/>
      <c r="N25" s="397"/>
      <c r="O25" s="397"/>
      <c r="P25" s="397"/>
      <c r="Q25" s="397"/>
      <c r="R25" s="397"/>
      <c r="S25" s="397"/>
      <c r="T25" s="397"/>
      <c r="U25" s="397"/>
      <c r="V25" s="397"/>
      <c r="W25" s="398">
        <f>'ภาพรวมกระจาย นน. ระดับหลักสูตร'!O24</f>
        <v>2</v>
      </c>
      <c r="X25" s="463">
        <f>'ภาพรวมกระจาย นน.ระดับรายวิชา'!V24</f>
        <v>0.14025316455696202</v>
      </c>
      <c r="Y25" s="466">
        <v>13</v>
      </c>
      <c r="Z25" s="397"/>
      <c r="AA25" s="397"/>
      <c r="AB25" s="397"/>
      <c r="AC25" s="397"/>
      <c r="AD25" s="397"/>
      <c r="AE25" s="397"/>
      <c r="AF25" s="397"/>
      <c r="AG25" s="398">
        <f>'ภาพรวมกระจาย นน. ระดับหลักสูตร'!U24</f>
        <v>1.5</v>
      </c>
      <c r="AH25" s="463">
        <f>'ภาพรวมกระจาย นน.ระดับรายวิชา'!AE24</f>
        <v>0.10511278195488723</v>
      </c>
      <c r="AI25" s="466">
        <v>10</v>
      </c>
      <c r="AJ25" s="397"/>
      <c r="AK25" s="397"/>
      <c r="AL25" s="397"/>
      <c r="AM25" s="398">
        <f>'ภาพรวมกระจาย นน. ระดับหลักสูตร'!Y24</f>
        <v>0.5</v>
      </c>
      <c r="AN25" s="463">
        <f>'ภาพรวมกระจาย นน.ระดับรายวิชา'!AK24</f>
        <v>3.4893617021276593E-2</v>
      </c>
      <c r="AO25" s="466">
        <v>3</v>
      </c>
      <c r="AP25" s="397"/>
      <c r="AQ25" s="397"/>
      <c r="AR25" s="397"/>
      <c r="AS25" s="397"/>
      <c r="AT25" s="397"/>
      <c r="AU25" s="397"/>
      <c r="AV25" s="397"/>
      <c r="AW25" s="397"/>
      <c r="AX25" s="397"/>
      <c r="AY25" s="397"/>
      <c r="AZ25" s="397"/>
      <c r="BA25" s="397"/>
      <c r="BB25" s="397"/>
      <c r="BC25" s="469"/>
      <c r="BD25" s="469"/>
      <c r="BE25" s="397"/>
      <c r="BF25" s="397"/>
      <c r="BG25" s="397"/>
      <c r="BH25" s="397"/>
      <c r="BI25" s="397"/>
      <c r="BJ25" s="397"/>
      <c r="BK25" s="397"/>
      <c r="BL25" s="397"/>
      <c r="BM25" s="397"/>
      <c r="BN25" s="397"/>
      <c r="BO25" s="397"/>
      <c r="BP25" s="397"/>
      <c r="BQ25" s="397"/>
      <c r="BR25" s="397"/>
      <c r="BS25" s="397"/>
      <c r="BT25" s="397"/>
      <c r="BU25" s="397"/>
      <c r="BV25" s="397"/>
      <c r="BW25" s="398">
        <f>'ภาพรวมกระจาย นน. ระดับหลักสูตร'!AS24</f>
        <v>0.5</v>
      </c>
      <c r="BX25" s="463">
        <f>'ภาพรวมกระจาย นน.ระดับรายวิชา'!BP24</f>
        <v>3.4999999999999996E-2</v>
      </c>
      <c r="BY25" s="466">
        <v>4</v>
      </c>
      <c r="BZ25" s="397"/>
      <c r="CA25" s="397"/>
      <c r="CB25" s="397"/>
      <c r="CC25" s="397"/>
      <c r="CD25" s="397"/>
      <c r="CE25" s="397"/>
      <c r="CF25" s="398">
        <f>'ภาพรวมกระจาย นน. ระดับหลักสูตร'!AX24</f>
        <v>0.5</v>
      </c>
      <c r="CG25" s="463">
        <f>'ภาพรวมกระจาย นน.ระดับรายวิชา'!BX24</f>
        <v>3.5000000000000003E-2</v>
      </c>
      <c r="CH25" s="466">
        <v>3</v>
      </c>
      <c r="CI25" s="397"/>
      <c r="CJ25" s="397"/>
      <c r="CK25" s="397"/>
      <c r="CL25" s="397"/>
      <c r="CM25" s="397"/>
      <c r="CN25" s="397"/>
      <c r="CO25" s="397"/>
      <c r="CP25" s="397"/>
      <c r="CQ25" s="397"/>
      <c r="CR25" s="397"/>
      <c r="CS25" s="397"/>
      <c r="CT25" s="397"/>
      <c r="CU25" s="397"/>
      <c r="CV25" s="397"/>
      <c r="CW25" s="397"/>
      <c r="CX25" s="397"/>
      <c r="CY25" s="397"/>
      <c r="CZ25" s="397"/>
      <c r="DA25" s="397"/>
      <c r="DB25" s="397"/>
      <c r="DC25" s="397"/>
      <c r="DD25" s="397"/>
      <c r="DE25" s="463">
        <f>D25+X25+AH25+AN25+BX25+CG25</f>
        <v>1.0500089369667098</v>
      </c>
      <c r="DF25" s="466">
        <f>E25+Y25+AI25+AO25+BY25+CH25</f>
        <v>100</v>
      </c>
    </row>
    <row r="26" spans="1:110" ht="26.25" customHeight="1" x14ac:dyDescent="0.4">
      <c r="A26" s="23">
        <v>9</v>
      </c>
      <c r="B26" s="270" t="s">
        <v>38</v>
      </c>
      <c r="C26" s="397"/>
      <c r="D26" s="397"/>
      <c r="E26" s="397"/>
      <c r="F26" s="398">
        <f>'ภาพรวมกระจาย นน. ระดับหลักสูตร'!E25</f>
        <v>6</v>
      </c>
      <c r="G26" s="463">
        <f>'ภาพรวมกระจาย นน.ระดับรายวิชา'!G25</f>
        <v>2.0999999999999996</v>
      </c>
      <c r="H26" s="466">
        <v>88</v>
      </c>
      <c r="I26" s="397"/>
      <c r="J26" s="397"/>
      <c r="K26" s="397"/>
      <c r="L26" s="397"/>
      <c r="M26" s="397"/>
      <c r="N26" s="397"/>
      <c r="O26" s="397"/>
      <c r="P26" s="397"/>
      <c r="Q26" s="397"/>
      <c r="R26" s="397"/>
      <c r="S26" s="397"/>
      <c r="T26" s="397"/>
      <c r="U26" s="397"/>
      <c r="V26" s="397"/>
      <c r="W26" s="397"/>
      <c r="X26" s="397"/>
      <c r="Y26" s="397"/>
      <c r="Z26" s="397"/>
      <c r="AA26" s="397"/>
      <c r="AB26" s="397"/>
      <c r="AC26" s="397"/>
      <c r="AD26" s="397"/>
      <c r="AE26" s="397"/>
      <c r="AF26" s="397"/>
      <c r="AG26" s="398">
        <f>'ภาพรวมกระจาย นน. ระดับหลักสูตร'!U25</f>
        <v>1.5</v>
      </c>
      <c r="AH26" s="463">
        <f>'ภาพรวมกระจาย นน.ระดับรายวิชา'!AE25</f>
        <v>0.10511278195488723</v>
      </c>
      <c r="AI26" s="466">
        <v>5</v>
      </c>
      <c r="AJ26" s="397"/>
      <c r="AK26" s="397"/>
      <c r="AL26" s="397"/>
      <c r="AM26" s="398">
        <f>'ภาพรวมกระจาย นน. ระดับหลักสูตร'!Y25</f>
        <v>0.5</v>
      </c>
      <c r="AN26" s="463">
        <f>'ภาพรวมกระจาย นน.ระดับรายวิชา'!AK25</f>
        <v>3.4893617021276593E-2</v>
      </c>
      <c r="AO26" s="466">
        <v>1</v>
      </c>
      <c r="AP26" s="397"/>
      <c r="AQ26" s="397"/>
      <c r="AR26" s="397"/>
      <c r="AS26" s="397"/>
      <c r="AT26" s="397"/>
      <c r="AU26" s="397"/>
      <c r="AV26" s="397"/>
      <c r="AW26" s="397"/>
      <c r="AX26" s="397"/>
      <c r="AY26" s="397"/>
      <c r="AZ26" s="397"/>
      <c r="BA26" s="397"/>
      <c r="BB26" s="397"/>
      <c r="BC26" s="469"/>
      <c r="BD26" s="469"/>
      <c r="BE26" s="397"/>
      <c r="BF26" s="397"/>
      <c r="BG26" s="397"/>
      <c r="BH26" s="397"/>
      <c r="BI26" s="397"/>
      <c r="BJ26" s="397"/>
      <c r="BK26" s="397"/>
      <c r="BL26" s="397"/>
      <c r="BM26" s="397"/>
      <c r="BN26" s="397"/>
      <c r="BO26" s="397"/>
      <c r="BP26" s="397"/>
      <c r="BQ26" s="397"/>
      <c r="BR26" s="397"/>
      <c r="BS26" s="397"/>
      <c r="BT26" s="397"/>
      <c r="BU26" s="397"/>
      <c r="BV26" s="397"/>
      <c r="BW26" s="398">
        <f>'ภาพรวมกระจาย นน. ระดับหลักสูตร'!AS25</f>
        <v>2</v>
      </c>
      <c r="BX26" s="463">
        <f>'ภาพรวมกระจาย นน.ระดับรายวิชา'!BP25</f>
        <v>0.13999999999999999</v>
      </c>
      <c r="BY26" s="466">
        <v>6</v>
      </c>
      <c r="BZ26" s="397"/>
      <c r="CA26" s="397"/>
      <c r="CB26" s="397"/>
      <c r="CC26" s="397"/>
      <c r="CD26" s="397"/>
      <c r="CE26" s="397"/>
      <c r="CF26" s="397"/>
      <c r="CG26" s="397"/>
      <c r="CH26" s="397"/>
      <c r="CI26" s="397"/>
      <c r="CJ26" s="397"/>
      <c r="CK26" s="397"/>
      <c r="CL26" s="397"/>
      <c r="CM26" s="397"/>
      <c r="CN26" s="397"/>
      <c r="CO26" s="397"/>
      <c r="CP26" s="397"/>
      <c r="CQ26" s="397"/>
      <c r="CR26" s="397"/>
      <c r="CS26" s="397"/>
      <c r="CT26" s="397"/>
      <c r="CU26" s="397"/>
      <c r="CV26" s="397"/>
      <c r="CW26" s="397"/>
      <c r="CX26" s="397"/>
      <c r="CY26" s="397"/>
      <c r="CZ26" s="397"/>
      <c r="DA26" s="397"/>
      <c r="DB26" s="397"/>
      <c r="DC26" s="397"/>
      <c r="DD26" s="397"/>
      <c r="DE26" s="463">
        <f>G26+AH26+AN26+BX26</f>
        <v>2.3800063989761635</v>
      </c>
      <c r="DF26" s="466">
        <f>H26+AI26+AO26+BY26</f>
        <v>100</v>
      </c>
    </row>
    <row r="27" spans="1:110" ht="26.25" customHeight="1" x14ac:dyDescent="0.4">
      <c r="A27" s="23">
        <v>10</v>
      </c>
      <c r="B27" s="270" t="s">
        <v>39</v>
      </c>
      <c r="C27" s="398">
        <f>'ภาพรวมกระจาย นน. ระดับหลักสูตร'!C26</f>
        <v>4</v>
      </c>
      <c r="D27" s="463">
        <f>'ภาพรวมกระจาย นน.ระดับรายวิชา'!D26</f>
        <v>1.399498746867168</v>
      </c>
      <c r="E27" s="466">
        <v>37</v>
      </c>
      <c r="F27" s="398">
        <f>'ภาพรวมกระจาย นน. ระดับหลักสูตร'!E26</f>
        <v>5</v>
      </c>
      <c r="G27" s="463">
        <f>'ภาพรวมกระจาย นน.ระดับรายวิชา'!G26</f>
        <v>1.75</v>
      </c>
      <c r="H27" s="466">
        <v>46</v>
      </c>
      <c r="I27" s="398">
        <f>'ภาพรวมกระจาย นน. ระดับหลักสูตร'!G26</f>
        <v>1</v>
      </c>
      <c r="J27" s="463">
        <f>'ภาพรวมกระจาย นน.ระดับรายวิชา'!J26</f>
        <v>0.35454545454545455</v>
      </c>
      <c r="K27" s="466">
        <v>9</v>
      </c>
      <c r="L27" s="397"/>
      <c r="M27" s="397"/>
      <c r="N27" s="397"/>
      <c r="O27" s="397"/>
      <c r="P27" s="397"/>
      <c r="Q27" s="397"/>
      <c r="R27" s="397"/>
      <c r="S27" s="397"/>
      <c r="T27" s="397"/>
      <c r="U27" s="397"/>
      <c r="V27" s="397"/>
      <c r="W27" s="398">
        <f>'ภาพรวมกระจาย นน. ระดับหลักสูตร'!O26</f>
        <v>2</v>
      </c>
      <c r="X27" s="463">
        <f>'ภาพรวมกระจาย นน.ระดับรายวิชา'!V26</f>
        <v>0.14025316455696202</v>
      </c>
      <c r="Y27" s="466">
        <v>4</v>
      </c>
      <c r="Z27" s="397"/>
      <c r="AA27" s="397"/>
      <c r="AB27" s="397"/>
      <c r="AC27" s="397"/>
      <c r="AD27" s="397"/>
      <c r="AE27" s="397"/>
      <c r="AF27" s="397"/>
      <c r="AG27" s="398">
        <f>'ภาพรวมกระจาย นน. ระดับหลักสูตร'!U26</f>
        <v>2</v>
      </c>
      <c r="AH27" s="463">
        <f>'ภาพรวมกระจาย นน.ระดับรายวิชา'!AE26</f>
        <v>0.14015037593984964</v>
      </c>
      <c r="AI27" s="466">
        <v>4</v>
      </c>
      <c r="AJ27" s="397"/>
      <c r="AK27" s="397"/>
      <c r="AL27" s="397"/>
      <c r="AM27" s="397"/>
      <c r="AN27" s="397"/>
      <c r="AO27" s="397"/>
      <c r="AP27" s="397"/>
      <c r="AQ27" s="397"/>
      <c r="AR27" s="397"/>
      <c r="AS27" s="397"/>
      <c r="AT27" s="397"/>
      <c r="AU27" s="397"/>
      <c r="AV27" s="397"/>
      <c r="AW27" s="397"/>
      <c r="AX27" s="397"/>
      <c r="AY27" s="397"/>
      <c r="AZ27" s="397"/>
      <c r="BA27" s="397"/>
      <c r="BB27" s="397"/>
      <c r="BC27" s="469"/>
      <c r="BD27" s="469"/>
      <c r="BE27" s="397"/>
      <c r="BF27" s="397"/>
      <c r="BG27" s="397"/>
      <c r="BH27" s="397"/>
      <c r="BI27" s="397"/>
      <c r="BJ27" s="397"/>
      <c r="BK27" s="397"/>
      <c r="BL27" s="397"/>
      <c r="BM27" s="397"/>
      <c r="BN27" s="397"/>
      <c r="BO27" s="397"/>
      <c r="BP27" s="397"/>
      <c r="BQ27" s="397"/>
      <c r="BR27" s="397"/>
      <c r="BS27" s="397"/>
      <c r="BT27" s="397"/>
      <c r="BU27" s="397"/>
      <c r="BV27" s="397"/>
      <c r="BW27" s="397"/>
      <c r="BX27" s="397"/>
      <c r="BY27" s="397"/>
      <c r="BZ27" s="397"/>
      <c r="CA27" s="397"/>
      <c r="CB27" s="397"/>
      <c r="CC27" s="397"/>
      <c r="CD27" s="397"/>
      <c r="CE27" s="397"/>
      <c r="CF27" s="397"/>
      <c r="CG27" s="397"/>
      <c r="CH27" s="397"/>
      <c r="CI27" s="397"/>
      <c r="CJ27" s="397"/>
      <c r="CK27" s="397"/>
      <c r="CL27" s="397"/>
      <c r="CM27" s="397"/>
      <c r="CN27" s="397"/>
      <c r="CO27" s="397"/>
      <c r="CP27" s="397"/>
      <c r="CQ27" s="397"/>
      <c r="CR27" s="397"/>
      <c r="CS27" s="397"/>
      <c r="CT27" s="397"/>
      <c r="CU27" s="397"/>
      <c r="CV27" s="397"/>
      <c r="CW27" s="397"/>
      <c r="CX27" s="397"/>
      <c r="CY27" s="397"/>
      <c r="CZ27" s="397"/>
      <c r="DA27" s="397"/>
      <c r="DB27" s="397"/>
      <c r="DC27" s="397"/>
      <c r="DD27" s="397"/>
      <c r="DE27" s="463">
        <f>D27+G27+J27+X27+AH27</f>
        <v>3.784447741909434</v>
      </c>
      <c r="DF27" s="466">
        <f>E27+H27+K27+Y27+AI27</f>
        <v>100</v>
      </c>
    </row>
    <row r="28" spans="1:110" ht="26.25" customHeight="1" x14ac:dyDescent="0.4">
      <c r="A28" s="23">
        <v>11</v>
      </c>
      <c r="B28" s="270" t="s">
        <v>40</v>
      </c>
      <c r="C28" s="397"/>
      <c r="D28" s="397"/>
      <c r="E28" s="397"/>
      <c r="F28" s="397"/>
      <c r="G28" s="397"/>
      <c r="H28" s="397"/>
      <c r="I28" s="397"/>
      <c r="J28" s="397"/>
      <c r="K28" s="397"/>
      <c r="L28" s="397"/>
      <c r="M28" s="398">
        <f>'ภาพรวมกระจาย นน. ระดับหลักสูตร'!I27</f>
        <v>8</v>
      </c>
      <c r="N28" s="463">
        <f>'ภาพรวมกระจาย นน.ระดับรายวิชา'!M27</f>
        <v>2</v>
      </c>
      <c r="O28" s="466">
        <v>74</v>
      </c>
      <c r="P28" s="397"/>
      <c r="Q28" s="397"/>
      <c r="R28" s="397"/>
      <c r="S28" s="397"/>
      <c r="T28" s="397"/>
      <c r="U28" s="397"/>
      <c r="V28" s="397"/>
      <c r="W28" s="398">
        <f>'ภาพรวมกระจาย นน. ระดับหลักสูตร'!O27</f>
        <v>3</v>
      </c>
      <c r="X28" s="463">
        <f>'ภาพรวมกระจาย นน.ระดับรายวิชา'!V27</f>
        <v>0.21037974683544305</v>
      </c>
      <c r="Y28" s="466">
        <v>8</v>
      </c>
      <c r="Z28" s="397"/>
      <c r="AA28" s="397"/>
      <c r="AB28" s="397"/>
      <c r="AC28" s="397"/>
      <c r="AD28" s="397"/>
      <c r="AE28" s="397"/>
      <c r="AF28" s="397"/>
      <c r="AG28" s="397"/>
      <c r="AH28" s="397"/>
      <c r="AI28" s="397"/>
      <c r="AJ28" s="397"/>
      <c r="AK28" s="397"/>
      <c r="AL28" s="397"/>
      <c r="AM28" s="397"/>
      <c r="AN28" s="397"/>
      <c r="AO28" s="397"/>
      <c r="AP28" s="397"/>
      <c r="AQ28" s="397"/>
      <c r="AR28" s="397"/>
      <c r="AS28" s="397"/>
      <c r="AT28" s="397"/>
      <c r="AU28" s="397"/>
      <c r="AV28" s="397"/>
      <c r="AW28" s="397"/>
      <c r="AX28" s="397"/>
      <c r="AY28" s="397"/>
      <c r="AZ28" s="397"/>
      <c r="BA28" s="397"/>
      <c r="BB28" s="397"/>
      <c r="BC28" s="398">
        <f>'ภาพรวมกระจาย นน. ระดับหลักสูตร'!AG27</f>
        <v>2</v>
      </c>
      <c r="BD28" s="463">
        <f>'ภาพรวมกระจาย นน.ระดับรายวิชา'!AX27</f>
        <v>0.08</v>
      </c>
      <c r="BE28" s="466">
        <v>3</v>
      </c>
      <c r="BF28" s="397"/>
      <c r="BG28" s="397"/>
      <c r="BH28" s="397"/>
      <c r="BI28" s="397"/>
      <c r="BJ28" s="397"/>
      <c r="BK28" s="397"/>
      <c r="BL28" s="397"/>
      <c r="BM28" s="398">
        <f>'ภาพรวมกระจาย นน. ระดับหลักสูตร'!AM27</f>
        <v>2</v>
      </c>
      <c r="BN28" s="463">
        <f>'ภาพรวมกระจาย นน.ระดับรายวิชา'!BG27</f>
        <v>0.08</v>
      </c>
      <c r="BO28" s="466">
        <v>3</v>
      </c>
      <c r="BP28" s="397"/>
      <c r="BQ28" s="397"/>
      <c r="BR28" s="397"/>
      <c r="BS28" s="398">
        <f>'ภาพรวมกระจาย นน. ระดับหลักสูตร'!AQ27</f>
        <v>1</v>
      </c>
      <c r="BT28" s="463">
        <f>'ภาพรวมกระจาย นน.ระดับรายวิชา'!BM27</f>
        <v>0.04</v>
      </c>
      <c r="BU28" s="466">
        <v>1</v>
      </c>
      <c r="BV28" s="397"/>
      <c r="BW28" s="398">
        <f>'ภาพรวมกระจาย นน. ระดับหลักสูตร'!AS27</f>
        <v>2</v>
      </c>
      <c r="BX28" s="463">
        <f>'ภาพรวมกระจาย นน.ระดับรายวิชา'!BP27</f>
        <v>0.13999999999999999</v>
      </c>
      <c r="BY28" s="466">
        <v>5</v>
      </c>
      <c r="BZ28" s="397"/>
      <c r="CA28" s="397"/>
      <c r="CB28" s="397"/>
      <c r="CC28" s="397"/>
      <c r="CD28" s="397"/>
      <c r="CE28" s="397"/>
      <c r="CF28" s="397"/>
      <c r="CG28" s="397"/>
      <c r="CH28" s="397"/>
      <c r="CI28" s="398">
        <f>'ภาพรวมกระจาย นน. ระดับหลักสูตร'!AY27</f>
        <v>5</v>
      </c>
      <c r="CJ28" s="463">
        <f>'ภาพรวมกระจาย นน.ระดับรายวิชา'!BZ27</f>
        <v>0.14949494949494951</v>
      </c>
      <c r="CK28" s="466">
        <v>6</v>
      </c>
      <c r="CL28" s="397"/>
      <c r="CM28" s="397"/>
      <c r="CN28" s="397"/>
      <c r="CO28" s="397"/>
      <c r="CP28" s="397"/>
      <c r="CQ28" s="397"/>
      <c r="CR28" s="397"/>
      <c r="CS28" s="397"/>
      <c r="CT28" s="397"/>
      <c r="CU28" s="397"/>
      <c r="CV28" s="397"/>
      <c r="CW28" s="397"/>
      <c r="CX28" s="397"/>
      <c r="CY28" s="397"/>
      <c r="CZ28" s="397"/>
      <c r="DA28" s="397"/>
      <c r="DB28" s="397"/>
      <c r="DC28" s="397"/>
      <c r="DD28" s="397"/>
      <c r="DE28" s="463">
        <f>N28+X28+BD28+BN28+BT28+BX28+CJ28</f>
        <v>2.6998746963303928</v>
      </c>
      <c r="DF28" s="466">
        <f>O28+Y28+BE28+BO28+BU28+BY28+CK28</f>
        <v>100</v>
      </c>
    </row>
    <row r="29" spans="1:110" x14ac:dyDescent="0.4">
      <c r="A29" s="23">
        <v>12</v>
      </c>
      <c r="B29" s="270" t="s">
        <v>41</v>
      </c>
      <c r="C29" s="397"/>
      <c r="D29" s="397"/>
      <c r="E29" s="397"/>
      <c r="F29" s="397"/>
      <c r="G29" s="397"/>
      <c r="H29" s="397"/>
      <c r="I29" s="397"/>
      <c r="J29" s="397"/>
      <c r="K29" s="397"/>
      <c r="L29" s="397"/>
      <c r="M29" s="398">
        <f>'ภาพรวมกระจาย นน. ระดับหลักสูตร'!I28</f>
        <v>8</v>
      </c>
      <c r="N29" s="463">
        <f>'ภาพรวมกระจาย นน.ระดับรายวิชา'!M28</f>
        <v>2</v>
      </c>
      <c r="O29" s="466">
        <v>62</v>
      </c>
      <c r="P29" s="397"/>
      <c r="Q29" s="397"/>
      <c r="R29" s="397"/>
      <c r="S29" s="397"/>
      <c r="T29" s="397"/>
      <c r="U29" s="397"/>
      <c r="V29" s="397"/>
      <c r="W29" s="398">
        <f>'ภาพรวมกระจาย นน. ระดับหลักสูตร'!O28</f>
        <v>3</v>
      </c>
      <c r="X29" s="463">
        <f>'ภาพรวมกระจาย นน.ระดับรายวิชา'!V28</f>
        <v>0.21037974683544305</v>
      </c>
      <c r="Y29" s="466">
        <v>7</v>
      </c>
      <c r="Z29" s="397"/>
      <c r="AA29" s="397"/>
      <c r="AB29" s="397"/>
      <c r="AC29" s="397"/>
      <c r="AD29" s="397"/>
      <c r="AE29" s="397"/>
      <c r="AF29" s="397"/>
      <c r="AG29" s="398">
        <f>'ภาพรวมกระจาย นน. ระดับหลักสูตร'!U28</f>
        <v>1.5</v>
      </c>
      <c r="AH29" s="463">
        <f>'ภาพรวมกระจาย นน.ระดับรายวิชา'!AE28</f>
        <v>0.10511278195488723</v>
      </c>
      <c r="AI29" s="466">
        <v>3</v>
      </c>
      <c r="AJ29" s="397"/>
      <c r="AK29" s="397"/>
      <c r="AL29" s="397"/>
      <c r="AM29" s="398">
        <f>'ภาพรวมกระจาย นน. ระดับหลักสูตร'!Y28</f>
        <v>0.5</v>
      </c>
      <c r="AN29" s="463">
        <f>'ภาพรวมกระจาย นน.ระดับรายวิชา'!AK28</f>
        <v>3.4893617021276593E-2</v>
      </c>
      <c r="AO29" s="466">
        <v>1</v>
      </c>
      <c r="AP29" s="397"/>
      <c r="AQ29" s="398">
        <f>'ภาพรวมกระจาย นน. ระดับหลักสูตร'!AA28</f>
        <v>8</v>
      </c>
      <c r="AR29" s="463">
        <f>'ภาพรวมกระจาย นน.ระดับรายวิชา'!AN28</f>
        <v>0.4</v>
      </c>
      <c r="AS29" s="466">
        <v>13</v>
      </c>
      <c r="AT29" s="397"/>
      <c r="AU29" s="397"/>
      <c r="AV29" s="397"/>
      <c r="AW29" s="397"/>
      <c r="AX29" s="397"/>
      <c r="AY29" s="397"/>
      <c r="AZ29" s="397"/>
      <c r="BA29" s="397"/>
      <c r="BB29" s="397"/>
      <c r="BC29" s="398">
        <f>'ภาพรวมกระจาย นน. ระดับหลักสูตร'!AG28</f>
        <v>2</v>
      </c>
      <c r="BD29" s="463">
        <f>'ภาพรวมกระจาย นน.ระดับรายวิชา'!AX28</f>
        <v>0.08</v>
      </c>
      <c r="BE29" s="466">
        <v>3</v>
      </c>
      <c r="BF29" s="397"/>
      <c r="BG29" s="397"/>
      <c r="BH29" s="397"/>
      <c r="BI29" s="398">
        <f>'ภาพรวมกระจาย นน. ระดับหลักสูตร'!AK28</f>
        <v>1</v>
      </c>
      <c r="BJ29" s="463">
        <f>'ภาพรวมกระจาย นน.ระดับรายวิชา'!BD28</f>
        <v>0.04</v>
      </c>
      <c r="BK29" s="466">
        <v>1</v>
      </c>
      <c r="BL29" s="397"/>
      <c r="BM29" s="397"/>
      <c r="BN29" s="397"/>
      <c r="BO29" s="397"/>
      <c r="BP29" s="397"/>
      <c r="BQ29" s="397"/>
      <c r="BR29" s="397"/>
      <c r="BS29" s="397"/>
      <c r="BT29" s="397"/>
      <c r="BU29" s="397"/>
      <c r="BV29" s="397"/>
      <c r="BW29" s="398">
        <f>'ภาพรวมกระจาย นน. ระดับหลักสูตร'!AS28</f>
        <v>2</v>
      </c>
      <c r="BX29" s="463">
        <f>'ภาพรวมกระจาย นน.ระดับรายวิชา'!BP28</f>
        <v>0.13999999999999999</v>
      </c>
      <c r="BY29" s="466">
        <v>4</v>
      </c>
      <c r="BZ29" s="397"/>
      <c r="CA29" s="397"/>
      <c r="CB29" s="397"/>
      <c r="CC29" s="397"/>
      <c r="CD29" s="397"/>
      <c r="CE29" s="397"/>
      <c r="CF29" s="397"/>
      <c r="CG29" s="397"/>
      <c r="CH29" s="397"/>
      <c r="CI29" s="398">
        <f>'ภาพรวมกระจาย นน. ระดับหลักสูตร'!AY28</f>
        <v>0</v>
      </c>
      <c r="CJ29" s="397"/>
      <c r="CK29" s="397"/>
      <c r="CL29" s="397"/>
      <c r="CM29" s="397"/>
      <c r="CN29" s="397"/>
      <c r="CO29" s="397"/>
      <c r="CP29" s="397"/>
      <c r="CQ29" s="397"/>
      <c r="CR29" s="397"/>
      <c r="CS29" s="398">
        <f>'ภาพรวมกระจาย นน. ระดับหลักสูตร'!BE28</f>
        <v>6</v>
      </c>
      <c r="CT29" s="463">
        <f>'ภาพรวมกระจาย นน.ระดับรายวิชา'!CI28</f>
        <v>0.18082191780821918</v>
      </c>
      <c r="CU29" s="466">
        <v>6</v>
      </c>
      <c r="CV29" s="397"/>
      <c r="CW29" s="397"/>
      <c r="CX29" s="397"/>
      <c r="CY29" s="397"/>
      <c r="CZ29" s="397"/>
      <c r="DA29" s="397"/>
      <c r="DB29" s="397"/>
      <c r="DC29" s="397"/>
      <c r="DD29" s="397"/>
      <c r="DE29" s="463">
        <f>N29+X29+AH29+AN29+AR29+BD29+BJ29+BX29+CT29</f>
        <v>3.1912080636198259</v>
      </c>
      <c r="DF29" s="466">
        <f>O29+Y29+AI29+AO29+AS29+BE29+BK29+BY29+CU29</f>
        <v>100</v>
      </c>
    </row>
    <row r="30" spans="1:110" x14ac:dyDescent="0.4">
      <c r="A30" s="23">
        <v>13</v>
      </c>
      <c r="B30" s="270" t="s">
        <v>42</v>
      </c>
      <c r="C30" s="397"/>
      <c r="D30" s="397"/>
      <c r="E30" s="397"/>
      <c r="F30" s="397"/>
      <c r="G30" s="397"/>
      <c r="H30" s="397"/>
      <c r="I30" s="397"/>
      <c r="J30" s="397"/>
      <c r="K30" s="397"/>
      <c r="L30" s="397"/>
      <c r="M30" s="398">
        <f>'ภาพรวมกระจาย นน. ระดับหลักสูตร'!I29</f>
        <v>7</v>
      </c>
      <c r="N30" s="463">
        <f>'ภาพรวมกระจาย นน.ระดับรายวิชา'!M29</f>
        <v>1.75</v>
      </c>
      <c r="O30" s="466">
        <v>53</v>
      </c>
      <c r="P30" s="397"/>
      <c r="Q30" s="397"/>
      <c r="R30" s="397"/>
      <c r="S30" s="398">
        <f>'ภาพรวมกระจาย นน. ระดับหลักสูตร'!M29</f>
        <v>1</v>
      </c>
      <c r="T30" s="463">
        <f>'ภาพรวมกระจาย นน.ระดับรายวิชา'!S29</f>
        <v>0.25</v>
      </c>
      <c r="U30" s="466">
        <v>8</v>
      </c>
      <c r="V30" s="397"/>
      <c r="W30" s="398">
        <f>'ภาพรวมกระจาย นน. ระดับหลักสูตร'!O29</f>
        <v>3</v>
      </c>
      <c r="X30" s="463">
        <f>'ภาพรวมกระจาย นน.ระดับรายวิชา'!V29</f>
        <v>0.21037974683544305</v>
      </c>
      <c r="Y30" s="466">
        <v>6</v>
      </c>
      <c r="Z30" s="397"/>
      <c r="AA30" s="397"/>
      <c r="AB30" s="397"/>
      <c r="AC30" s="397"/>
      <c r="AD30" s="397"/>
      <c r="AE30" s="397"/>
      <c r="AF30" s="397"/>
      <c r="AG30" s="398">
        <f>'ภาพรวมกระจาย นน. ระดับหลักสูตร'!U29</f>
        <v>1</v>
      </c>
      <c r="AH30" s="463">
        <f>'ภาพรวมกระจาย นน.ระดับรายวิชา'!AE29</f>
        <v>7.0075187969924818E-2</v>
      </c>
      <c r="AI30" s="466">
        <v>2</v>
      </c>
      <c r="AJ30" s="397"/>
      <c r="AK30" s="397"/>
      <c r="AL30" s="397"/>
      <c r="AM30" s="397"/>
      <c r="AN30" s="397"/>
      <c r="AO30" s="397"/>
      <c r="AP30" s="397"/>
      <c r="AQ30" s="398">
        <f>'ภาพรวมกระจาย นน. ระดับหลักสูตร'!AA29</f>
        <v>8</v>
      </c>
      <c r="AR30" s="463">
        <f>'ภาพรวมกระจาย นน.ระดับรายวิชา'!AN29</f>
        <v>0.4</v>
      </c>
      <c r="AS30" s="466">
        <v>12</v>
      </c>
      <c r="AT30" s="397"/>
      <c r="AU30" s="397"/>
      <c r="AV30" s="397"/>
      <c r="AW30" s="397"/>
      <c r="AX30" s="397"/>
      <c r="AY30" s="397"/>
      <c r="AZ30" s="397"/>
      <c r="BA30" s="397"/>
      <c r="BB30" s="397"/>
      <c r="BC30" s="398">
        <f>'ภาพรวมกระจาย นน. ระดับหลักสูตร'!AG29</f>
        <v>3</v>
      </c>
      <c r="BD30" s="463">
        <f>'ภาพรวมกระจาย นน.ระดับรายวิชา'!AX29</f>
        <v>0.12</v>
      </c>
      <c r="BE30" s="466">
        <v>4</v>
      </c>
      <c r="BF30" s="397"/>
      <c r="BG30" s="397"/>
      <c r="BH30" s="397"/>
      <c r="BI30" s="398">
        <f>'ภาพรวมกระจาย นน. ระดับหลักสูตร'!AK29</f>
        <v>1</v>
      </c>
      <c r="BJ30" s="463">
        <f>'ภาพรวมกระจาย นน.ระดับรายวิชา'!BD29</f>
        <v>0.04</v>
      </c>
      <c r="BK30" s="466">
        <v>1</v>
      </c>
      <c r="BL30" s="397"/>
      <c r="BM30" s="397"/>
      <c r="BN30" s="397"/>
      <c r="BO30" s="397"/>
      <c r="BP30" s="397"/>
      <c r="BQ30" s="397"/>
      <c r="BR30" s="397"/>
      <c r="BS30" s="397"/>
      <c r="BT30" s="397"/>
      <c r="BU30" s="397"/>
      <c r="BV30" s="397"/>
      <c r="BW30" s="398">
        <f>'ภาพรวมกระจาย นน. ระดับหลักสูตร'!AS29</f>
        <v>2</v>
      </c>
      <c r="BX30" s="463">
        <f>'ภาพรวมกระจาย นน.ระดับรายวิชา'!BP29</f>
        <v>0.13999999999999999</v>
      </c>
      <c r="BY30" s="466">
        <v>4</v>
      </c>
      <c r="BZ30" s="397"/>
      <c r="CA30" s="397"/>
      <c r="CB30" s="397"/>
      <c r="CC30" s="397"/>
      <c r="CD30" s="397"/>
      <c r="CE30" s="397"/>
      <c r="CF30" s="397"/>
      <c r="CG30" s="397"/>
      <c r="CH30" s="397"/>
      <c r="CI30" s="398">
        <f>'ภาพรวมกระจาย นน. ระดับหลักสูตร'!AY29</f>
        <v>5</v>
      </c>
      <c r="CJ30" s="463">
        <f>'ภาพรวมกระจาย นน.ระดับรายวิชา'!BZ29</f>
        <v>0.14949494949494951</v>
      </c>
      <c r="CK30" s="466">
        <v>5</v>
      </c>
      <c r="CL30" s="397"/>
      <c r="CM30" s="397"/>
      <c r="CN30" s="397"/>
      <c r="CO30" s="397"/>
      <c r="CP30" s="397"/>
      <c r="CQ30" s="397"/>
      <c r="CR30" s="397"/>
      <c r="CS30" s="398">
        <f>'ภาพรวมกระจาย นน. ระดับหลักสูตร'!BE29</f>
        <v>6</v>
      </c>
      <c r="CT30" s="463">
        <f>'ภาพรวมกระจาย นน.ระดับรายวิชา'!CI29</f>
        <v>0.18082191780821918</v>
      </c>
      <c r="CU30" s="466">
        <v>5</v>
      </c>
      <c r="CV30" s="397"/>
      <c r="CW30" s="397"/>
      <c r="CX30" s="397"/>
      <c r="CY30" s="397"/>
      <c r="CZ30" s="397"/>
      <c r="DA30" s="397"/>
      <c r="DB30" s="397"/>
      <c r="DC30" s="397"/>
      <c r="DD30" s="397"/>
      <c r="DE30" s="463">
        <f>N30+T30+X30+AH30+AR30+BD30+BJ30+BX30+CJ30+CT30</f>
        <v>3.3107718021085364</v>
      </c>
      <c r="DF30" s="466">
        <f>O30+U30+Y30+AI30+AS30+BE30+BK30+BY30+CK30+CU30</f>
        <v>100</v>
      </c>
    </row>
    <row r="31" spans="1:110" x14ac:dyDescent="0.4">
      <c r="A31" s="595" t="s">
        <v>43</v>
      </c>
      <c r="B31" s="595"/>
      <c r="C31" s="460"/>
      <c r="D31" s="460"/>
      <c r="E31" s="460"/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460"/>
      <c r="Q31" s="460"/>
      <c r="R31" s="460"/>
      <c r="S31" s="460"/>
      <c r="T31" s="460"/>
      <c r="U31" s="460"/>
      <c r="V31" s="460"/>
      <c r="W31" s="460"/>
      <c r="X31" s="460"/>
      <c r="Y31" s="460"/>
      <c r="Z31" s="460"/>
      <c r="AA31" s="460"/>
      <c r="AB31" s="460"/>
      <c r="AC31" s="460"/>
      <c r="AD31" s="460"/>
      <c r="AE31" s="460"/>
      <c r="AF31" s="460"/>
      <c r="AG31" s="460"/>
      <c r="AH31" s="460"/>
      <c r="AI31" s="460"/>
      <c r="AJ31" s="460"/>
      <c r="AK31" s="460"/>
      <c r="AL31" s="460"/>
      <c r="AM31" s="460"/>
      <c r="AN31" s="460"/>
      <c r="AO31" s="460"/>
      <c r="AP31" s="460"/>
      <c r="AQ31" s="460"/>
      <c r="AR31" s="460"/>
      <c r="AS31" s="460"/>
      <c r="AT31" s="460"/>
      <c r="AU31" s="460"/>
      <c r="AV31" s="460"/>
      <c r="AW31" s="460"/>
      <c r="AX31" s="460"/>
      <c r="AY31" s="460"/>
      <c r="AZ31" s="460"/>
      <c r="BA31" s="460"/>
      <c r="BB31" s="460"/>
      <c r="BC31" s="470"/>
      <c r="BD31" s="470"/>
      <c r="BE31" s="460"/>
      <c r="BF31" s="470"/>
      <c r="BG31" s="470"/>
      <c r="BH31" s="460"/>
      <c r="BI31" s="470"/>
      <c r="BJ31" s="470"/>
      <c r="BK31" s="460"/>
      <c r="BL31" s="470"/>
      <c r="BM31" s="470"/>
      <c r="BN31" s="470"/>
      <c r="BO31" s="460"/>
      <c r="BP31" s="470"/>
      <c r="BQ31" s="470"/>
      <c r="BR31" s="460"/>
      <c r="BS31" s="470"/>
      <c r="BT31" s="470"/>
      <c r="BU31" s="460"/>
      <c r="BV31" s="470"/>
      <c r="BW31" s="470"/>
      <c r="BX31" s="470"/>
      <c r="BY31" s="460"/>
      <c r="BZ31" s="470"/>
      <c r="CA31" s="470"/>
      <c r="CB31" s="460"/>
      <c r="CC31" s="470"/>
      <c r="CD31" s="470"/>
      <c r="CE31" s="460"/>
      <c r="CF31" s="470"/>
      <c r="CG31" s="470"/>
      <c r="CH31" s="460"/>
      <c r="CI31" s="470"/>
      <c r="CJ31" s="470"/>
      <c r="CK31" s="460"/>
      <c r="CL31" s="470"/>
      <c r="CM31" s="470"/>
      <c r="CN31" s="460"/>
      <c r="CO31" s="470"/>
      <c r="CP31" s="470"/>
      <c r="CQ31" s="460"/>
      <c r="CR31" s="470"/>
      <c r="CS31" s="470"/>
      <c r="CT31" s="470"/>
      <c r="CU31" s="460"/>
      <c r="CV31" s="470"/>
      <c r="CW31" s="470"/>
      <c r="CX31" s="460"/>
      <c r="CY31" s="460"/>
      <c r="CZ31" s="460"/>
      <c r="DA31" s="460"/>
      <c r="DB31" s="460"/>
      <c r="DC31" s="460"/>
      <c r="DD31" s="460"/>
      <c r="DE31" s="463"/>
      <c r="DF31" s="466"/>
    </row>
    <row r="32" spans="1:110" ht="26.25" customHeight="1" x14ac:dyDescent="0.4">
      <c r="A32" s="23">
        <v>1</v>
      </c>
      <c r="B32" s="270" t="s">
        <v>44</v>
      </c>
      <c r="C32" s="398">
        <f>'ภาพรวมกระจาย นน. ระดับหลักสูตร'!C31</f>
        <v>2</v>
      </c>
      <c r="D32" s="463">
        <f>'ภาพรวมกระจาย นน.ระดับรายวิชา'!D31</f>
        <v>0.69974937343358401</v>
      </c>
      <c r="E32" s="466">
        <v>73</v>
      </c>
      <c r="F32" s="397"/>
      <c r="G32" s="397"/>
      <c r="H32" s="397"/>
      <c r="I32" s="397"/>
      <c r="J32" s="397"/>
      <c r="K32" s="397"/>
      <c r="L32" s="397"/>
      <c r="M32" s="397"/>
      <c r="N32" s="397"/>
      <c r="O32" s="397"/>
      <c r="P32" s="397"/>
      <c r="Q32" s="397"/>
      <c r="R32" s="397"/>
      <c r="S32" s="397"/>
      <c r="T32" s="397"/>
      <c r="U32" s="397"/>
      <c r="V32" s="397"/>
      <c r="W32" s="397"/>
      <c r="X32" s="397"/>
      <c r="Y32" s="397"/>
      <c r="Z32" s="397"/>
      <c r="AA32" s="397"/>
      <c r="AB32" s="397"/>
      <c r="AC32" s="397"/>
      <c r="AD32" s="397"/>
      <c r="AE32" s="397"/>
      <c r="AF32" s="397"/>
      <c r="AG32" s="398">
        <f>'ภาพรวมกระจาย นน. ระดับหลักสูตร'!U31</f>
        <v>1</v>
      </c>
      <c r="AH32" s="463">
        <f>'ภาพรวมกระจาย นน.ระดับรายวิชา'!AE31</f>
        <v>7.0075187969924818E-2</v>
      </c>
      <c r="AI32" s="466">
        <v>7</v>
      </c>
      <c r="AJ32" s="397"/>
      <c r="AK32" s="397"/>
      <c r="AL32" s="397"/>
      <c r="AM32" s="397"/>
      <c r="AN32" s="397"/>
      <c r="AO32" s="397"/>
      <c r="AP32" s="397"/>
      <c r="AQ32" s="397"/>
      <c r="AR32" s="397"/>
      <c r="AS32" s="397"/>
      <c r="AT32" s="397"/>
      <c r="AU32" s="397"/>
      <c r="AV32" s="397"/>
      <c r="AW32" s="397"/>
      <c r="AX32" s="397"/>
      <c r="AY32" s="397"/>
      <c r="AZ32" s="397"/>
      <c r="BA32" s="397"/>
      <c r="BB32" s="397"/>
      <c r="BC32" s="469"/>
      <c r="BD32" s="469"/>
      <c r="BE32" s="397"/>
      <c r="BF32" s="469"/>
      <c r="BG32" s="469"/>
      <c r="BH32" s="397"/>
      <c r="BI32" s="469"/>
      <c r="BJ32" s="469"/>
      <c r="BK32" s="397"/>
      <c r="BL32" s="397"/>
      <c r="BM32" s="398">
        <f>'ภาพรวมกระจาย นน. ระดับหลักสูตร'!AM31</f>
        <v>2</v>
      </c>
      <c r="BN32" s="463">
        <f>'ภาพรวมกระจาย นน.ระดับรายวิชา'!BG31</f>
        <v>0.08</v>
      </c>
      <c r="BO32" s="466">
        <v>9</v>
      </c>
      <c r="BP32" s="397"/>
      <c r="BQ32" s="397"/>
      <c r="BR32" s="397"/>
      <c r="BS32" s="398">
        <f>'ภาพรวมกระจาย นน. ระดับหลักสูตร'!AQ31</f>
        <v>1</v>
      </c>
      <c r="BT32" s="463">
        <f>'ภาพรวมกระจาย นน.ระดับรายวิชา'!BM31</f>
        <v>0.04</v>
      </c>
      <c r="BU32" s="466">
        <v>4</v>
      </c>
      <c r="BV32" s="397"/>
      <c r="BW32" s="398">
        <f>'ภาพรวมกระจาย นน. ระดับหลักสูตร'!AS31</f>
        <v>1</v>
      </c>
      <c r="BX32" s="463">
        <f>'ภาพรวมกระจาย นน.ระดับรายวิชา'!BP31</f>
        <v>6.9999999999999993E-2</v>
      </c>
      <c r="BY32" s="466">
        <v>7</v>
      </c>
      <c r="BZ32" s="397"/>
      <c r="CA32" s="397"/>
      <c r="CB32" s="397"/>
      <c r="CC32" s="397"/>
      <c r="CD32" s="397"/>
      <c r="CE32" s="397"/>
      <c r="CF32" s="397"/>
      <c r="CG32" s="397"/>
      <c r="CH32" s="397"/>
      <c r="CI32" s="397"/>
      <c r="CJ32" s="397"/>
      <c r="CK32" s="397"/>
      <c r="CL32" s="397"/>
      <c r="CM32" s="397"/>
      <c r="CN32" s="397"/>
      <c r="CO32" s="397"/>
      <c r="CP32" s="397"/>
      <c r="CQ32" s="397"/>
      <c r="CR32" s="397"/>
      <c r="CS32" s="397"/>
      <c r="CT32" s="397"/>
      <c r="CU32" s="397"/>
      <c r="CV32" s="397"/>
      <c r="CW32" s="397"/>
      <c r="CX32" s="397"/>
      <c r="CY32" s="397"/>
      <c r="CZ32" s="397"/>
      <c r="DA32" s="397"/>
      <c r="DB32" s="397"/>
      <c r="DC32" s="397"/>
      <c r="DD32" s="397"/>
      <c r="DE32" s="463">
        <f>D32+AH32+BN32+BT32+BX32</f>
        <v>0.9598245614035088</v>
      </c>
      <c r="DF32" s="466">
        <f>E32+AI32+BO32+BU32+BY32</f>
        <v>100</v>
      </c>
    </row>
    <row r="33" spans="1:110" ht="26.25" customHeight="1" x14ac:dyDescent="0.4">
      <c r="A33" s="23">
        <v>2</v>
      </c>
      <c r="B33" s="270" t="s">
        <v>45</v>
      </c>
      <c r="C33" s="397"/>
      <c r="D33" s="397"/>
      <c r="E33" s="397"/>
      <c r="F33" s="398">
        <f>'ภาพรวมกระจาย นน. ระดับหลักสูตร'!E32</f>
        <v>6</v>
      </c>
      <c r="G33" s="463">
        <f>'ภาพรวมกระจาย นน.ระดับรายวิชา'!G32</f>
        <v>2.0999999999999996</v>
      </c>
      <c r="H33" s="466">
        <v>75</v>
      </c>
      <c r="I33" s="397"/>
      <c r="J33" s="397"/>
      <c r="K33" s="397"/>
      <c r="L33" s="397"/>
      <c r="M33" s="397"/>
      <c r="N33" s="397"/>
      <c r="O33" s="397"/>
      <c r="P33" s="397"/>
      <c r="Q33" s="397"/>
      <c r="R33" s="397"/>
      <c r="S33" s="397"/>
      <c r="T33" s="397"/>
      <c r="U33" s="397"/>
      <c r="V33" s="397"/>
      <c r="W33" s="397"/>
      <c r="X33" s="397"/>
      <c r="Y33" s="397"/>
      <c r="Z33" s="397"/>
      <c r="AA33" s="397"/>
      <c r="AB33" s="397"/>
      <c r="AC33" s="397"/>
      <c r="AD33" s="397"/>
      <c r="AE33" s="397"/>
      <c r="AF33" s="397"/>
      <c r="AG33" s="397"/>
      <c r="AH33" s="397"/>
      <c r="AI33" s="397"/>
      <c r="AJ33" s="398">
        <f>'ภาพรวมกระจาย นน. ระดับหลักสูตร'!W32</f>
        <v>7</v>
      </c>
      <c r="AK33" s="463">
        <f>'ภาพรวมกระจาย นน.ระดับรายวิชา'!AH32</f>
        <v>0.49</v>
      </c>
      <c r="AL33" s="466">
        <v>17</v>
      </c>
      <c r="AM33" s="398">
        <f>'ภาพรวมกระจาย นน. ระดับหลักสูตร'!Y32</f>
        <v>1</v>
      </c>
      <c r="AN33" s="463">
        <f>'ภาพรวมกระจาย นน.ระดับรายวิชา'!AK32</f>
        <v>6.9787234042553187E-2</v>
      </c>
      <c r="AO33" s="466">
        <v>3</v>
      </c>
      <c r="AP33" s="397"/>
      <c r="AQ33" s="397"/>
      <c r="AR33" s="397"/>
      <c r="AS33" s="397"/>
      <c r="AT33" s="397"/>
      <c r="AU33" s="397"/>
      <c r="AV33" s="397"/>
      <c r="AW33" s="397"/>
      <c r="AX33" s="397"/>
      <c r="AY33" s="397"/>
      <c r="AZ33" s="397"/>
      <c r="BA33" s="397"/>
      <c r="BB33" s="397"/>
      <c r="BC33" s="469"/>
      <c r="BD33" s="469"/>
      <c r="BE33" s="397"/>
      <c r="BF33" s="469"/>
      <c r="BG33" s="469"/>
      <c r="BH33" s="397"/>
      <c r="BI33" s="469"/>
      <c r="BJ33" s="469"/>
      <c r="BK33" s="397"/>
      <c r="BL33" s="397"/>
      <c r="BM33" s="397"/>
      <c r="BN33" s="397"/>
      <c r="BO33" s="397"/>
      <c r="BP33" s="397"/>
      <c r="BQ33" s="397"/>
      <c r="BR33" s="397"/>
      <c r="BS33" s="397"/>
      <c r="BT33" s="397"/>
      <c r="BU33" s="397"/>
      <c r="BV33" s="397"/>
      <c r="BW33" s="398">
        <f>'ภาพรวมกระจาย นน. ระดับหลักสูตร'!AS32</f>
        <v>2</v>
      </c>
      <c r="BX33" s="463">
        <f>'ภาพรวมกระจาย นน.ระดับรายวิชา'!BP32</f>
        <v>0.13999999999999999</v>
      </c>
      <c r="BY33" s="466">
        <v>5.0003799680826804</v>
      </c>
      <c r="BZ33" s="397"/>
      <c r="CA33" s="397"/>
      <c r="CB33" s="397"/>
      <c r="CC33" s="397"/>
      <c r="CD33" s="397"/>
      <c r="CE33" s="397"/>
      <c r="CF33" s="397"/>
      <c r="CG33" s="397"/>
      <c r="CH33" s="397"/>
      <c r="CI33" s="397"/>
      <c r="CJ33" s="397"/>
      <c r="CK33" s="397"/>
      <c r="CL33" s="397"/>
      <c r="CM33" s="397"/>
      <c r="CN33" s="397"/>
      <c r="CO33" s="397"/>
      <c r="CP33" s="397"/>
      <c r="CQ33" s="397"/>
      <c r="CR33" s="397"/>
      <c r="CS33" s="397"/>
      <c r="CT33" s="397"/>
      <c r="CU33" s="397"/>
      <c r="CV33" s="397"/>
      <c r="CW33" s="397"/>
      <c r="CX33" s="397"/>
      <c r="CY33" s="397"/>
      <c r="CZ33" s="397"/>
      <c r="DA33" s="397"/>
      <c r="DB33" s="397"/>
      <c r="DC33" s="397"/>
      <c r="DD33" s="397"/>
      <c r="DE33" s="463">
        <f>G33+AK33+AN33+BX33</f>
        <v>2.7997872340425531</v>
      </c>
      <c r="DF33" s="466">
        <f>H33+AL33+AO33+BY33</f>
        <v>100.00037996808268</v>
      </c>
    </row>
    <row r="34" spans="1:110" x14ac:dyDescent="0.4">
      <c r="A34" s="23">
        <v>3</v>
      </c>
      <c r="B34" s="270" t="s">
        <v>46</v>
      </c>
      <c r="C34" s="397"/>
      <c r="D34" s="397"/>
      <c r="E34" s="397"/>
      <c r="F34" s="398">
        <f>'ภาพรวมกระจาย นน. ระดับหลักสูตร'!E33</f>
        <v>6</v>
      </c>
      <c r="G34" s="463">
        <f>'ภาพรวมกระจาย นน.ระดับรายวิชา'!G33</f>
        <v>2.0999999999999996</v>
      </c>
      <c r="H34" s="466">
        <v>42</v>
      </c>
      <c r="I34" s="397"/>
      <c r="J34" s="397"/>
      <c r="K34" s="397"/>
      <c r="L34" s="397"/>
      <c r="M34" s="397"/>
      <c r="N34" s="397"/>
      <c r="O34" s="397"/>
      <c r="P34" s="397"/>
      <c r="Q34" s="397"/>
      <c r="R34" s="397"/>
      <c r="S34" s="397"/>
      <c r="T34" s="397"/>
      <c r="U34" s="397"/>
      <c r="V34" s="397"/>
      <c r="W34" s="397"/>
      <c r="X34" s="397"/>
      <c r="Y34" s="397"/>
      <c r="Z34" s="398">
        <f>'ภาพรวมกระจาย นน. ระดับหลักสูตร'!Q33</f>
        <v>6</v>
      </c>
      <c r="AA34" s="463">
        <f>'ภาพรวมกระจาย นน.ระดับรายวิชา'!Y33</f>
        <v>0.42000000000000004</v>
      </c>
      <c r="AB34" s="466">
        <v>8</v>
      </c>
      <c r="AC34" s="397"/>
      <c r="AD34" s="397"/>
      <c r="AE34" s="397"/>
      <c r="AF34" s="397"/>
      <c r="AG34" s="397"/>
      <c r="AH34" s="397"/>
      <c r="AI34" s="397"/>
      <c r="AJ34" s="398">
        <f>'ภาพรวมกระจาย นน. ระดับหลักสูตร'!W33</f>
        <v>7</v>
      </c>
      <c r="AK34" s="463">
        <f>'ภาพรวมกระจาย นน.ระดับรายวิชา'!AH33</f>
        <v>0.49</v>
      </c>
      <c r="AL34" s="466">
        <v>10</v>
      </c>
      <c r="AM34" s="397"/>
      <c r="AN34" s="397"/>
      <c r="AO34" s="397"/>
      <c r="AP34" s="397"/>
      <c r="AQ34" s="398">
        <f>'ภาพรวมกระจาย นน. ระดับหลักสูตร'!AA33</f>
        <v>7</v>
      </c>
      <c r="AR34" s="463">
        <f>'ภาพรวมกระจาย นน.ระดับรายวิชา'!AN33</f>
        <v>0.35</v>
      </c>
      <c r="AS34" s="466">
        <v>7</v>
      </c>
      <c r="AT34" s="398">
        <f>'ภาพรวมกระจาย นน. ระดับหลักสูตร'!AC33</f>
        <v>7</v>
      </c>
      <c r="AU34" s="463">
        <f>'ภาพรวมกระจาย นน.ระดับรายวิชา'!AQ33</f>
        <v>0.35000000000000003</v>
      </c>
      <c r="AV34" s="466">
        <v>7</v>
      </c>
      <c r="AW34" s="398">
        <f>'ภาพรวมกระจาย นน. ระดับหลักสูตร'!AE33</f>
        <v>4</v>
      </c>
      <c r="AX34" s="463">
        <f>'ภาพรวมกระจาย นน.ระดับรายวิชา'!AT33</f>
        <v>0.2</v>
      </c>
      <c r="AY34" s="466">
        <v>4</v>
      </c>
      <c r="AZ34" s="398">
        <f>'ภาพรวมกระจาย นน. ระดับหลักสูตร'!AF33</f>
        <v>5</v>
      </c>
      <c r="BA34" s="463">
        <f>'ภาพรวมกระจาย นน.ระดับรายวิชา'!AV33</f>
        <v>0.25</v>
      </c>
      <c r="BB34" s="466">
        <v>5</v>
      </c>
      <c r="BC34" s="469"/>
      <c r="BD34" s="469"/>
      <c r="BE34" s="397"/>
      <c r="BF34" s="469"/>
      <c r="BG34" s="469"/>
      <c r="BH34" s="397"/>
      <c r="BI34" s="469"/>
      <c r="BJ34" s="469"/>
      <c r="BK34" s="397"/>
      <c r="BL34" s="397"/>
      <c r="BM34" s="398">
        <f>'ภาพรวมกระจาย นน. ระดับหลักสูตร'!AM33</f>
        <v>3</v>
      </c>
      <c r="BN34" s="463">
        <f>'ภาพรวมกระจาย นน.ระดับรายวิชา'!BG33</f>
        <v>0.12000000000000001</v>
      </c>
      <c r="BO34" s="466">
        <v>2</v>
      </c>
      <c r="BP34" s="397"/>
      <c r="BQ34" s="397"/>
      <c r="BR34" s="397"/>
      <c r="BS34" s="397"/>
      <c r="BT34" s="397"/>
      <c r="BU34" s="397"/>
      <c r="BV34" s="397"/>
      <c r="BW34" s="469"/>
      <c r="BX34" s="469"/>
      <c r="BY34" s="397"/>
      <c r="BZ34" s="398">
        <f>'ภาพรวมกระจาย นน. ระดับหลักสูตร'!AU33</f>
        <v>8</v>
      </c>
      <c r="CA34" s="463">
        <f>'ภาพรวมกระจาย นน.ระดับรายวิชา'!BS33</f>
        <v>0.56000000000000005</v>
      </c>
      <c r="CB34" s="466">
        <v>11</v>
      </c>
      <c r="CC34" s="397"/>
      <c r="CD34" s="397"/>
      <c r="CE34" s="397"/>
      <c r="CF34" s="397"/>
      <c r="CG34" s="397"/>
      <c r="CH34" s="397"/>
      <c r="CI34" s="397"/>
      <c r="CJ34" s="397"/>
      <c r="CK34" s="397"/>
      <c r="CL34" s="397"/>
      <c r="CM34" s="397"/>
      <c r="CN34" s="397"/>
      <c r="CO34" s="397"/>
      <c r="CP34" s="397"/>
      <c r="CQ34" s="397"/>
      <c r="CR34" s="397"/>
      <c r="CS34" s="398">
        <f>'ภาพรวมกระจาย นน. ระดับหลักสูตร'!BE33</f>
        <v>6</v>
      </c>
      <c r="CT34" s="463">
        <f>'ภาพรวมกระจาย นน.ระดับรายวิชา'!CI33</f>
        <v>0.18082191780821918</v>
      </c>
      <c r="CU34" s="466">
        <v>4</v>
      </c>
      <c r="CV34" s="397"/>
      <c r="CW34" s="397"/>
      <c r="CX34" s="397"/>
      <c r="CY34" s="397"/>
      <c r="CZ34" s="397"/>
      <c r="DA34" s="397"/>
      <c r="DB34" s="397"/>
      <c r="DC34" s="397"/>
      <c r="DD34" s="397"/>
      <c r="DE34" s="463">
        <f>G34+AA34+AK34+AR34+AU34+AX34+BA34+BN34+CA34+CT34</f>
        <v>5.0208219178082194</v>
      </c>
      <c r="DF34" s="466">
        <f>H34+AB34+AL34+AS34+AV34+AY34+BB34+BO34+CB34+CU34</f>
        <v>100</v>
      </c>
    </row>
    <row r="35" spans="1:110" ht="26.25" customHeight="1" x14ac:dyDescent="0.4">
      <c r="A35" s="23">
        <v>4</v>
      </c>
      <c r="B35" s="270" t="s">
        <v>47</v>
      </c>
      <c r="C35" s="398">
        <f>'ภาพรวมกระจาย นน. ระดับหลักสูตร'!C34</f>
        <v>2</v>
      </c>
      <c r="D35" s="463">
        <f>'ภาพรวมกระจาย นน.ระดับรายวิชา'!D34</f>
        <v>0.69974937343358401</v>
      </c>
      <c r="E35" s="466">
        <v>77</v>
      </c>
      <c r="F35" s="397"/>
      <c r="G35" s="397"/>
      <c r="H35" s="397"/>
      <c r="I35" s="397"/>
      <c r="J35" s="397"/>
      <c r="K35" s="397"/>
      <c r="L35" s="397"/>
      <c r="M35" s="397"/>
      <c r="N35" s="397"/>
      <c r="O35" s="397"/>
      <c r="P35" s="397"/>
      <c r="Q35" s="397"/>
      <c r="R35" s="397"/>
      <c r="S35" s="397"/>
      <c r="T35" s="397"/>
      <c r="U35" s="397"/>
      <c r="V35" s="397"/>
      <c r="W35" s="397"/>
      <c r="X35" s="397"/>
      <c r="Y35" s="397"/>
      <c r="Z35" s="397"/>
      <c r="AA35" s="397"/>
      <c r="AB35" s="397"/>
      <c r="AC35" s="397"/>
      <c r="AD35" s="397"/>
      <c r="AE35" s="397"/>
      <c r="AF35" s="397"/>
      <c r="AG35" s="398">
        <f>'ภาพรวมกระจาย นน. ระดับหลักสูตร'!U34</f>
        <v>1.75</v>
      </c>
      <c r="AH35" s="463">
        <f>'ภาพรวมกระจาย นน.ระดับรายวิชา'!AE34</f>
        <v>0.12263157894736844</v>
      </c>
      <c r="AI35" s="466">
        <v>13</v>
      </c>
      <c r="AJ35" s="397"/>
      <c r="AK35" s="397"/>
      <c r="AL35" s="397"/>
      <c r="AM35" s="398">
        <f>'ภาพรวมกระจาย นน. ระดับหลักสูตร'!Y34</f>
        <v>0.25</v>
      </c>
      <c r="AN35" s="463">
        <f>'ภาพรวมกระจาย นน.ระดับรายวิชา'!AK34</f>
        <v>1.7446808510638297E-2</v>
      </c>
      <c r="AO35" s="466">
        <v>2</v>
      </c>
      <c r="AP35" s="397"/>
      <c r="AQ35" s="397"/>
      <c r="AR35" s="397"/>
      <c r="AS35" s="397"/>
      <c r="AT35" s="397"/>
      <c r="AU35" s="397"/>
      <c r="AV35" s="397"/>
      <c r="AW35" s="397"/>
      <c r="AX35" s="397"/>
      <c r="AY35" s="397"/>
      <c r="AZ35" s="397"/>
      <c r="BA35" s="397"/>
      <c r="BB35" s="397"/>
      <c r="BC35" s="469"/>
      <c r="BD35" s="469"/>
      <c r="BE35" s="397"/>
      <c r="BF35" s="469"/>
      <c r="BG35" s="469"/>
      <c r="BH35" s="397"/>
      <c r="BI35" s="469"/>
      <c r="BJ35" s="469"/>
      <c r="BK35" s="397"/>
      <c r="BL35" s="397"/>
      <c r="BM35" s="397"/>
      <c r="BN35" s="397"/>
      <c r="BO35" s="397"/>
      <c r="BP35" s="397"/>
      <c r="BQ35" s="397"/>
      <c r="BR35" s="397"/>
      <c r="BS35" s="397"/>
      <c r="BT35" s="397"/>
      <c r="BU35" s="397"/>
      <c r="BV35" s="397"/>
      <c r="BW35" s="398">
        <f>'ภาพรวมกระจาย นน. ระดับหลักสูตร'!AS34</f>
        <v>1</v>
      </c>
      <c r="BX35" s="463">
        <f>'ภาพรวมกระจาย นน.ระดับรายวิชา'!BP34</f>
        <v>6.9999999999999993E-2</v>
      </c>
      <c r="BY35" s="466">
        <v>8</v>
      </c>
      <c r="BZ35" s="397"/>
      <c r="CA35" s="397"/>
      <c r="CB35" s="397"/>
      <c r="CC35" s="397"/>
      <c r="CD35" s="397"/>
      <c r="CE35" s="397"/>
      <c r="CF35" s="397"/>
      <c r="CG35" s="397"/>
      <c r="CH35" s="397"/>
      <c r="CI35" s="397"/>
      <c r="CJ35" s="397"/>
      <c r="CK35" s="397"/>
      <c r="CL35" s="397"/>
      <c r="CM35" s="397"/>
      <c r="CN35" s="397"/>
      <c r="CO35" s="397"/>
      <c r="CP35" s="397"/>
      <c r="CQ35" s="397"/>
      <c r="CR35" s="397"/>
      <c r="CS35" s="397"/>
      <c r="CT35" s="397"/>
      <c r="CU35" s="397"/>
      <c r="CV35" s="397"/>
      <c r="CW35" s="397"/>
      <c r="CX35" s="397"/>
      <c r="CY35" s="397"/>
      <c r="CZ35" s="397"/>
      <c r="DA35" s="397"/>
      <c r="DB35" s="397"/>
      <c r="DC35" s="397"/>
      <c r="DD35" s="397"/>
      <c r="DE35" s="463">
        <f>D35+AH35+AN35+BX35</f>
        <v>0.90982776089159068</v>
      </c>
      <c r="DF35" s="466">
        <f>E35+AI35+AO35+BY35</f>
        <v>100</v>
      </c>
    </row>
    <row r="36" spans="1:110" ht="26.25" customHeight="1" x14ac:dyDescent="0.4">
      <c r="A36" s="23">
        <v>5</v>
      </c>
      <c r="B36" s="270" t="s">
        <v>48</v>
      </c>
      <c r="C36" s="397"/>
      <c r="D36" s="397"/>
      <c r="E36" s="397"/>
      <c r="F36" s="398">
        <f>'ภาพรวมกระจาย นน. ระดับหลักสูตร'!E35</f>
        <v>6</v>
      </c>
      <c r="G36" s="463">
        <f>'ภาพรวมกระจาย นน.ระดับรายวิชา'!G35</f>
        <v>2.0999999999999996</v>
      </c>
      <c r="H36" s="466">
        <v>84</v>
      </c>
      <c r="I36" s="397"/>
      <c r="J36" s="397"/>
      <c r="K36" s="397"/>
      <c r="L36" s="397"/>
      <c r="M36" s="397"/>
      <c r="N36" s="397"/>
      <c r="O36" s="397"/>
      <c r="P36" s="397"/>
      <c r="Q36" s="397"/>
      <c r="R36" s="397"/>
      <c r="S36" s="397"/>
      <c r="T36" s="397"/>
      <c r="U36" s="397"/>
      <c r="V36" s="397"/>
      <c r="W36" s="397"/>
      <c r="X36" s="397"/>
      <c r="Y36" s="397"/>
      <c r="Z36" s="397"/>
      <c r="AA36" s="397"/>
      <c r="AB36" s="397"/>
      <c r="AC36" s="397"/>
      <c r="AD36" s="397"/>
      <c r="AE36" s="397"/>
      <c r="AF36" s="397"/>
      <c r="AG36" s="398">
        <f>'ภาพรวมกระจาย นน. ระดับหลักสูตร'!U35</f>
        <v>2</v>
      </c>
      <c r="AH36" s="463">
        <f>'ภาพรวมกระจาย นน.ระดับรายวิชา'!AE35</f>
        <v>0.14015037593984964</v>
      </c>
      <c r="AI36" s="466">
        <v>5</v>
      </c>
      <c r="AJ36" s="397"/>
      <c r="AK36" s="397"/>
      <c r="AL36" s="397"/>
      <c r="AM36" s="397"/>
      <c r="AN36" s="397"/>
      <c r="AO36" s="397"/>
      <c r="AP36" s="397"/>
      <c r="AQ36" s="397"/>
      <c r="AR36" s="397"/>
      <c r="AS36" s="397"/>
      <c r="AT36" s="397"/>
      <c r="AU36" s="397"/>
      <c r="AV36" s="397"/>
      <c r="AW36" s="397"/>
      <c r="AX36" s="397"/>
      <c r="AY36" s="397"/>
      <c r="AZ36" s="397"/>
      <c r="BA36" s="397"/>
      <c r="BB36" s="397"/>
      <c r="BC36" s="469"/>
      <c r="BD36" s="469"/>
      <c r="BE36" s="397"/>
      <c r="BF36" s="469"/>
      <c r="BG36" s="469"/>
      <c r="BH36" s="397"/>
      <c r="BI36" s="469"/>
      <c r="BJ36" s="469"/>
      <c r="BK36" s="397"/>
      <c r="BL36" s="397"/>
      <c r="BM36" s="398">
        <f>'ภาพรวมกระจาย นน. ระดับหลักสูตร'!AM35</f>
        <v>2</v>
      </c>
      <c r="BN36" s="397">
        <f>'ภาพรวมกระจาย นน.ระดับรายวิชา'!BG35</f>
        <v>0.08</v>
      </c>
      <c r="BO36" s="466">
        <v>3</v>
      </c>
      <c r="BP36" s="397"/>
      <c r="BQ36" s="397"/>
      <c r="BR36" s="397"/>
      <c r="BS36" s="398">
        <f>'ภาพรวมกระจาย นน. ระดับหลักสูตร'!AQ35</f>
        <v>1</v>
      </c>
      <c r="BT36" s="397">
        <f>'ภาพรวมกระจาย นน.ระดับรายวิชา'!BM35</f>
        <v>0.04</v>
      </c>
      <c r="BU36" s="466">
        <v>2</v>
      </c>
      <c r="BV36" s="397"/>
      <c r="BW36" s="398">
        <f>'ภาพรวมกระจาย นน. ระดับหลักสูตร'!AS35</f>
        <v>2</v>
      </c>
      <c r="BX36" s="463">
        <f>'ภาพรวมกระจาย นน.ระดับรายวิชา'!BP35</f>
        <v>0.13999999999999999</v>
      </c>
      <c r="BY36" s="466">
        <v>6</v>
      </c>
      <c r="BZ36" s="397"/>
      <c r="CA36" s="397"/>
      <c r="CB36" s="397"/>
      <c r="CC36" s="397"/>
      <c r="CD36" s="397"/>
      <c r="CE36" s="397"/>
      <c r="CF36" s="397"/>
      <c r="CG36" s="397"/>
      <c r="CH36" s="397"/>
      <c r="CI36" s="397"/>
      <c r="CJ36" s="397"/>
      <c r="CK36" s="397"/>
      <c r="CL36" s="397"/>
      <c r="CM36" s="397"/>
      <c r="CN36" s="397"/>
      <c r="CO36" s="397"/>
      <c r="CP36" s="397"/>
      <c r="CQ36" s="397"/>
      <c r="CR36" s="397"/>
      <c r="CS36" s="397"/>
      <c r="CT36" s="397"/>
      <c r="CU36" s="397"/>
      <c r="CV36" s="397"/>
      <c r="CW36" s="397"/>
      <c r="CX36" s="397"/>
      <c r="CY36" s="397"/>
      <c r="CZ36" s="397"/>
      <c r="DA36" s="397"/>
      <c r="DB36" s="397"/>
      <c r="DC36" s="397"/>
      <c r="DD36" s="397"/>
      <c r="DE36" s="463">
        <f>G36+AH36+BN36+BT36+BX36</f>
        <v>2.5001503759398496</v>
      </c>
      <c r="DF36" s="466">
        <f>H36+AI36+BO36+BU36+BY36</f>
        <v>100</v>
      </c>
    </row>
    <row r="37" spans="1:110" ht="26.25" customHeight="1" x14ac:dyDescent="0.4">
      <c r="A37" s="23">
        <v>6</v>
      </c>
      <c r="B37" s="270" t="s">
        <v>49</v>
      </c>
      <c r="C37" s="397"/>
      <c r="D37" s="397"/>
      <c r="E37" s="397"/>
      <c r="F37" s="397"/>
      <c r="G37" s="397"/>
      <c r="H37" s="397"/>
      <c r="I37" s="397"/>
      <c r="J37" s="397"/>
      <c r="K37" s="397"/>
      <c r="L37" s="397"/>
      <c r="M37" s="398">
        <f>'ภาพรวมกระจาย นน. ระดับหลักสูตร'!I36</f>
        <v>8</v>
      </c>
      <c r="N37" s="463">
        <f>'ภาพรวมกระจาย นน.ระดับรายวิชา'!M36</f>
        <v>2</v>
      </c>
      <c r="O37" s="466">
        <v>61</v>
      </c>
      <c r="P37" s="397"/>
      <c r="Q37" s="397"/>
      <c r="R37" s="397"/>
      <c r="S37" s="397"/>
      <c r="T37" s="397"/>
      <c r="U37" s="397"/>
      <c r="V37" s="397"/>
      <c r="W37" s="398">
        <f>'ภาพรวมกระจาย นน. ระดับหลักสูตร'!O36</f>
        <v>3</v>
      </c>
      <c r="X37" s="463">
        <f>'ภาพรวมกระจาย นน.ระดับรายวิชา'!V36</f>
        <v>0.21037974683544305</v>
      </c>
      <c r="Y37" s="466">
        <v>6</v>
      </c>
      <c r="Z37" s="397"/>
      <c r="AA37" s="397"/>
      <c r="AB37" s="397"/>
      <c r="AC37" s="397"/>
      <c r="AD37" s="397"/>
      <c r="AE37" s="397"/>
      <c r="AF37" s="397"/>
      <c r="AG37" s="398">
        <f>'ภาพรวมกระจาย นน. ระดับหลักสูตร'!U36</f>
        <v>2</v>
      </c>
      <c r="AH37" s="463">
        <f>'ภาพรวมกระจาย นน.ระดับรายวิชา'!AE36</f>
        <v>0.14015037593984964</v>
      </c>
      <c r="AI37" s="466">
        <v>4</v>
      </c>
      <c r="AJ37" s="397"/>
      <c r="AK37" s="397"/>
      <c r="AL37" s="397"/>
      <c r="AM37" s="398">
        <f>'ภาพรวมกระจาย นน. ระดับหลักสูตร'!Y36</f>
        <v>1</v>
      </c>
      <c r="AN37" s="463">
        <f>'ภาพรวมกระจาย นน.ระดับรายวิชา'!AK36</f>
        <v>6.9787234042553187E-2</v>
      </c>
      <c r="AO37" s="466">
        <v>2</v>
      </c>
      <c r="AP37" s="397"/>
      <c r="AQ37" s="398">
        <f>'ภาพรวมกระจาย นน. ระดับหลักสูตร'!AA36</f>
        <v>7</v>
      </c>
      <c r="AR37" s="463">
        <f>'ภาพรวมกระจาย นน.ระดับรายวิชา'!AN36</f>
        <v>0.35</v>
      </c>
      <c r="AS37" s="466">
        <v>12</v>
      </c>
      <c r="AT37" s="397"/>
      <c r="AU37" s="397"/>
      <c r="AV37" s="397"/>
      <c r="AW37" s="397"/>
      <c r="AX37" s="397"/>
      <c r="AY37" s="397"/>
      <c r="AZ37" s="397"/>
      <c r="BA37" s="397"/>
      <c r="BB37" s="397"/>
      <c r="BC37" s="398">
        <f>'ภาพรวมกระจาย นน. ระดับหลักสูตร'!AG36</f>
        <v>3</v>
      </c>
      <c r="BD37" s="463">
        <f>'ภาพรวมกระจาย นน.ระดับรายวิชา'!AX36</f>
        <v>0.12</v>
      </c>
      <c r="BE37" s="466">
        <v>4</v>
      </c>
      <c r="BF37" s="397"/>
      <c r="BG37" s="397"/>
      <c r="BH37" s="397"/>
      <c r="BI37" s="398">
        <f>'ภาพรวมกระจาย นน. ระดับหลักสูตร'!AK36</f>
        <v>2</v>
      </c>
      <c r="BJ37" s="463">
        <f>'ภาพรวมกระจาย นน.ระดับรายวิชา'!BD36</f>
        <v>0.08</v>
      </c>
      <c r="BK37" s="466">
        <v>2</v>
      </c>
      <c r="BL37" s="397"/>
      <c r="BM37" s="397"/>
      <c r="BN37" s="397"/>
      <c r="BO37" s="397"/>
      <c r="BP37" s="397"/>
      <c r="BQ37" s="397"/>
      <c r="BR37" s="397"/>
      <c r="BS37" s="397"/>
      <c r="BT37" s="397"/>
      <c r="BU37" s="397"/>
      <c r="BV37" s="397"/>
      <c r="BW37" s="398">
        <f>'ภาพรวมกระจาย นน. ระดับหลักสูตร'!AS36</f>
        <v>2</v>
      </c>
      <c r="BX37" s="463">
        <f>'ภาพรวมกระจาย นน.ระดับรายวิชา'!BP36</f>
        <v>0.13999999999999999</v>
      </c>
      <c r="BY37" s="466">
        <v>4</v>
      </c>
      <c r="BZ37" s="397"/>
      <c r="CA37" s="397"/>
      <c r="CB37" s="397"/>
      <c r="CC37" s="397"/>
      <c r="CD37" s="397"/>
      <c r="CE37" s="397"/>
      <c r="CF37" s="397"/>
      <c r="CG37" s="397"/>
      <c r="CH37" s="397"/>
      <c r="CI37" s="398">
        <f>'ภาพรวมกระจาย นน. ระดับหลักสูตร'!AY36</f>
        <v>5</v>
      </c>
      <c r="CJ37" s="463">
        <f>'ภาพรวมกระจาย นน.ระดับรายวิชา'!BZ36</f>
        <v>0.14949494949494951</v>
      </c>
      <c r="CK37" s="466">
        <v>5</v>
      </c>
      <c r="CL37" s="397"/>
      <c r="CM37" s="397"/>
      <c r="CN37" s="397"/>
      <c r="CO37" s="397"/>
      <c r="CP37" s="397"/>
      <c r="CQ37" s="397"/>
      <c r="CR37" s="397"/>
      <c r="CS37" s="397"/>
      <c r="CT37" s="397"/>
      <c r="CU37" s="397"/>
      <c r="CV37" s="397"/>
      <c r="CW37" s="397"/>
      <c r="CX37" s="397"/>
      <c r="CY37" s="397"/>
      <c r="CZ37" s="397"/>
      <c r="DA37" s="397"/>
      <c r="DB37" s="397"/>
      <c r="DC37" s="397"/>
      <c r="DD37" s="397"/>
      <c r="DE37" s="463">
        <f>N37+X37+AH37+AN37+AR37+BD37+BJ37+BX37+CJ37</f>
        <v>3.2598123063127957</v>
      </c>
      <c r="DF37" s="466">
        <f>O37+Y37+AI37+AO37+AS37+BE37+BK37+BY37+CK37</f>
        <v>100</v>
      </c>
    </row>
    <row r="38" spans="1:110" ht="26.25" customHeight="1" x14ac:dyDescent="0.4">
      <c r="A38" s="23">
        <v>7</v>
      </c>
      <c r="B38" s="270" t="s">
        <v>50</v>
      </c>
      <c r="C38" s="397"/>
      <c r="D38" s="397"/>
      <c r="E38" s="397"/>
      <c r="F38" s="397"/>
      <c r="G38" s="397"/>
      <c r="H38" s="397"/>
      <c r="I38" s="397"/>
      <c r="J38" s="397"/>
      <c r="K38" s="397"/>
      <c r="L38" s="397"/>
      <c r="M38" s="397"/>
      <c r="N38" s="469"/>
      <c r="O38" s="397"/>
      <c r="P38" s="398">
        <f>'ภาพรวมกระจาย นน. ระดับหลักสูตร'!K37</f>
        <v>7.5</v>
      </c>
      <c r="Q38" s="463">
        <f>'ภาพรวมกระจาย นน.ระดับรายวิชา'!P37</f>
        <v>1.875</v>
      </c>
      <c r="R38" s="466">
        <v>52</v>
      </c>
      <c r="S38" s="397"/>
      <c r="T38" s="397"/>
      <c r="U38" s="397"/>
      <c r="V38" s="397"/>
      <c r="W38" s="397"/>
      <c r="X38" s="397"/>
      <c r="Y38" s="397"/>
      <c r="Z38" s="398">
        <f>'ภาพรวมกระจาย นน. ระดับหลักสูตร'!Q37</f>
        <v>6</v>
      </c>
      <c r="AA38" s="463">
        <f>'ภาพรวมกระจาย นน.ระดับรายวิชา'!Y37</f>
        <v>0.42000000000000004</v>
      </c>
      <c r="AB38" s="466">
        <v>12</v>
      </c>
      <c r="AC38" s="397"/>
      <c r="AD38" s="397"/>
      <c r="AE38" s="397"/>
      <c r="AF38" s="397"/>
      <c r="AG38" s="397"/>
      <c r="AH38" s="397"/>
      <c r="AI38" s="397"/>
      <c r="AJ38" s="398">
        <f>'ภาพรวมกระจาย นน. ระดับหลักสูตร'!W37</f>
        <v>7</v>
      </c>
      <c r="AK38" s="463">
        <f>'ภาพรวมกระจาย นน.ระดับรายวิชา'!AH37</f>
        <v>0.49</v>
      </c>
      <c r="AL38" s="466">
        <v>14</v>
      </c>
      <c r="AM38" s="398">
        <f>'ภาพรวมกระจาย นน. ระดับหลักสูตร'!Y37</f>
        <v>1</v>
      </c>
      <c r="AN38" s="463">
        <f>'ภาพรวมกระจาย นน.ระดับรายวิชา'!AK37</f>
        <v>6.9787234042553187E-2</v>
      </c>
      <c r="AO38" s="466">
        <v>2</v>
      </c>
      <c r="AP38" s="397"/>
      <c r="AQ38" s="469"/>
      <c r="AR38" s="469"/>
      <c r="AS38" s="397"/>
      <c r="AT38" s="398">
        <f>'ภาพรวมกระจาย นน. ระดับหลักสูตร'!AC37</f>
        <v>9</v>
      </c>
      <c r="AU38" s="463">
        <f>'ภาพรวมกระจาย นน.ระดับรายวิชา'!AQ37</f>
        <v>0.45</v>
      </c>
      <c r="AV38" s="466">
        <v>12</v>
      </c>
      <c r="AW38" s="397"/>
      <c r="AX38" s="397"/>
      <c r="AY38" s="397"/>
      <c r="AZ38" s="397"/>
      <c r="BA38" s="397"/>
      <c r="BB38" s="397"/>
      <c r="BC38" s="398">
        <f>'ภาพรวมกระจาย นน. ระดับหลักสูตร'!AG37</f>
        <v>3</v>
      </c>
      <c r="BD38" s="463">
        <f>'ภาพรวมกระจาย นน.ระดับรายวิชา'!AX37</f>
        <v>0.12</v>
      </c>
      <c r="BE38" s="466">
        <v>3</v>
      </c>
      <c r="BF38" s="397"/>
      <c r="BG38" s="397"/>
      <c r="BH38" s="397"/>
      <c r="BI38" s="398">
        <f>'ภาพรวมกระจาย นน. ระดับหลักสูตร'!AK37</f>
        <v>1</v>
      </c>
      <c r="BJ38" s="463">
        <f>'ภาพรวมกระจาย นน.ระดับรายวิชา'!BD37</f>
        <v>0.04</v>
      </c>
      <c r="BK38" s="466">
        <v>1</v>
      </c>
      <c r="BL38" s="397"/>
      <c r="BM38" s="397"/>
      <c r="BN38" s="397"/>
      <c r="BO38" s="397"/>
      <c r="BP38" s="397"/>
      <c r="BQ38" s="397"/>
      <c r="BR38" s="397"/>
      <c r="BS38" s="397"/>
      <c r="BT38" s="397"/>
      <c r="BU38" s="397"/>
      <c r="BV38" s="397"/>
      <c r="BW38" s="398">
        <f>'ภาพรวมกระจาย นน. ระดับหลักสูตร'!AS37</f>
        <v>2</v>
      </c>
      <c r="BX38" s="463">
        <f>'ภาพรวมกระจาย นน.ระดับรายวิชา'!BP37</f>
        <v>0.13999999999999999</v>
      </c>
      <c r="BY38" s="466">
        <v>4</v>
      </c>
      <c r="BZ38" s="397"/>
      <c r="CA38" s="397"/>
      <c r="CB38" s="397"/>
      <c r="CC38" s="397"/>
      <c r="CD38" s="397"/>
      <c r="CE38" s="397"/>
      <c r="CF38" s="397"/>
      <c r="CG38" s="397"/>
      <c r="CH38" s="397"/>
      <c r="CI38" s="397"/>
      <c r="CJ38" s="397"/>
      <c r="CK38" s="397"/>
      <c r="CL38" s="397"/>
      <c r="CM38" s="397"/>
      <c r="CN38" s="397"/>
      <c r="CO38" s="397"/>
      <c r="CP38" s="397"/>
      <c r="CQ38" s="397"/>
      <c r="CR38" s="397"/>
      <c r="CS38" s="397"/>
      <c r="CT38" s="397"/>
      <c r="CU38" s="397"/>
      <c r="CV38" s="397"/>
      <c r="CW38" s="397"/>
      <c r="CX38" s="397"/>
      <c r="CY38" s="397"/>
      <c r="CZ38" s="397"/>
      <c r="DA38" s="397"/>
      <c r="DB38" s="397"/>
      <c r="DC38" s="397"/>
      <c r="DD38" s="397"/>
      <c r="DE38" s="463">
        <f>Q38+AA38+AK38+AN38+AU38+BD38+BJ38+BX38</f>
        <v>3.6047872340425537</v>
      </c>
      <c r="DF38" s="466">
        <f>R38+AB38+AL38+AO38+AV38+BE38+BK38+BY38</f>
        <v>100</v>
      </c>
    </row>
    <row r="39" spans="1:110" ht="26.25" customHeight="1" x14ac:dyDescent="0.4">
      <c r="A39" s="23">
        <v>8</v>
      </c>
      <c r="B39" s="270" t="s">
        <v>51</v>
      </c>
      <c r="C39" s="397"/>
      <c r="D39" s="397"/>
      <c r="E39" s="397"/>
      <c r="F39" s="397"/>
      <c r="G39" s="397"/>
      <c r="H39" s="397"/>
      <c r="I39" s="397"/>
      <c r="J39" s="397"/>
      <c r="K39" s="397"/>
      <c r="L39" s="397"/>
      <c r="M39" s="397"/>
      <c r="N39" s="469"/>
      <c r="O39" s="397"/>
      <c r="P39" s="398">
        <f>'ภาพรวมกระจาย นน. ระดับหลักสูตร'!K38</f>
        <v>7.5</v>
      </c>
      <c r="Q39" s="463">
        <f>'ภาพรวมกระจาย นน.ระดับรายวิชา'!P38</f>
        <v>1.875</v>
      </c>
      <c r="R39" s="466">
        <v>47</v>
      </c>
      <c r="S39" s="397"/>
      <c r="T39" s="397"/>
      <c r="U39" s="397"/>
      <c r="V39" s="397"/>
      <c r="W39" s="397"/>
      <c r="X39" s="397"/>
      <c r="Y39" s="397"/>
      <c r="Z39" s="398">
        <f>'ภาพรวมกระจาย นน. ระดับหลักสูตร'!Q38</f>
        <v>6</v>
      </c>
      <c r="AA39" s="463">
        <f>'ภาพรวมกระจาย นน.ระดับรายวิชา'!Y38</f>
        <v>0.42000000000000004</v>
      </c>
      <c r="AB39" s="466">
        <v>11</v>
      </c>
      <c r="AC39" s="397"/>
      <c r="AD39" s="397"/>
      <c r="AE39" s="397"/>
      <c r="AF39" s="397"/>
      <c r="AG39" s="397"/>
      <c r="AH39" s="397"/>
      <c r="AI39" s="397"/>
      <c r="AJ39" s="398">
        <f>'ภาพรวมกระจาย นน. ระดับหลักสูตร'!W38</f>
        <v>7</v>
      </c>
      <c r="AK39" s="463">
        <f>'ภาพรวมกระจาย นน.ระดับรายวิชา'!AH38</f>
        <v>0.49</v>
      </c>
      <c r="AL39" s="466">
        <v>12</v>
      </c>
      <c r="AM39" s="398">
        <f>'ภาพรวมกระจาย นน. ระดับหลักสูตร'!Y38</f>
        <v>1</v>
      </c>
      <c r="AN39" s="463">
        <f>'ภาพรวมกระจาย นน.ระดับรายวิชา'!AK38</f>
        <v>6.9787234042553187E-2</v>
      </c>
      <c r="AO39" s="466">
        <v>2</v>
      </c>
      <c r="AP39" s="397"/>
      <c r="AQ39" s="469"/>
      <c r="AR39" s="469"/>
      <c r="AS39" s="397"/>
      <c r="AT39" s="398">
        <f>'ภาพรวมกระจาย นน. ระดับหลักสูตร'!AC38</f>
        <v>7</v>
      </c>
      <c r="AU39" s="463">
        <f>'ภาพรวมกระจาย นน.ระดับรายวิชา'!AQ38</f>
        <v>0.35000000000000003</v>
      </c>
      <c r="AV39" s="466">
        <v>9</v>
      </c>
      <c r="AW39" s="397"/>
      <c r="AX39" s="397"/>
      <c r="AY39" s="397"/>
      <c r="AZ39" s="398">
        <f>'ภาพรวมกระจาย นน. ระดับหลักสูตร'!AF38</f>
        <v>2</v>
      </c>
      <c r="BA39" s="463">
        <f>'ภาพรวมกระจาย นน.ระดับรายวิชา'!AV38</f>
        <v>9.9999999999999992E-2</v>
      </c>
      <c r="BB39" s="466">
        <v>3</v>
      </c>
      <c r="BC39" s="398">
        <f>'ภาพรวมกระจาย นน. ระดับหลักสูตร'!AG38</f>
        <v>4</v>
      </c>
      <c r="BD39" s="463">
        <f>'ภาพรวมกระจาย นน.ระดับรายวิชา'!AX38</f>
        <v>0.16</v>
      </c>
      <c r="BE39" s="466">
        <v>4</v>
      </c>
      <c r="BF39" s="397"/>
      <c r="BG39" s="397"/>
      <c r="BH39" s="397"/>
      <c r="BI39" s="397"/>
      <c r="BJ39" s="397"/>
      <c r="BK39" s="397"/>
      <c r="BL39" s="397"/>
      <c r="BM39" s="397"/>
      <c r="BN39" s="397"/>
      <c r="BO39" s="397"/>
      <c r="BP39" s="397"/>
      <c r="BQ39" s="397"/>
      <c r="BR39" s="397"/>
      <c r="BS39" s="397"/>
      <c r="BT39" s="397"/>
      <c r="BU39" s="397"/>
      <c r="BV39" s="397"/>
      <c r="BW39" s="397"/>
      <c r="BX39" s="397"/>
      <c r="BY39" s="397"/>
      <c r="BZ39" s="398">
        <f>'ภาพรวมกระจาย นน. ระดับหลักสูตร'!AU38</f>
        <v>7</v>
      </c>
      <c r="CA39" s="463">
        <f>'ภาพรวมกระจาย นน.ระดับรายวิชา'!BS38</f>
        <v>0.49</v>
      </c>
      <c r="CB39" s="466">
        <v>12</v>
      </c>
      <c r="CC39" s="397"/>
      <c r="CD39" s="397"/>
      <c r="CE39" s="397"/>
      <c r="CF39" s="397"/>
      <c r="CG39" s="397"/>
      <c r="CH39" s="397"/>
      <c r="CI39" s="397"/>
      <c r="CJ39" s="397"/>
      <c r="CK39" s="397"/>
      <c r="CL39" s="397"/>
      <c r="CM39" s="397"/>
      <c r="CN39" s="397"/>
      <c r="CO39" s="397"/>
      <c r="CP39" s="397"/>
      <c r="CQ39" s="397"/>
      <c r="CR39" s="397"/>
      <c r="CS39" s="397"/>
      <c r="CT39" s="397"/>
      <c r="CU39" s="397"/>
      <c r="CV39" s="397"/>
      <c r="CW39" s="397"/>
      <c r="CX39" s="397"/>
      <c r="CY39" s="397"/>
      <c r="CZ39" s="397"/>
      <c r="DA39" s="397"/>
      <c r="DB39" s="397"/>
      <c r="DC39" s="397"/>
      <c r="DD39" s="397"/>
      <c r="DE39" s="463">
        <f>Q39+AA39+AK39+AN39+AU39+BA39+BD39+CA39</f>
        <v>3.9547872340425538</v>
      </c>
      <c r="DF39" s="466">
        <f>R39+AB39+AL39+AO39+AV39+BB39+BE39+CB39</f>
        <v>100</v>
      </c>
    </row>
    <row r="40" spans="1:110" ht="26.25" customHeight="1" x14ac:dyDescent="0.4">
      <c r="A40" s="23">
        <v>9</v>
      </c>
      <c r="B40" s="270" t="s">
        <v>52</v>
      </c>
      <c r="C40" s="397"/>
      <c r="D40" s="397"/>
      <c r="E40" s="397"/>
      <c r="F40" s="397"/>
      <c r="G40" s="397"/>
      <c r="H40" s="397"/>
      <c r="I40" s="397"/>
      <c r="J40" s="397"/>
      <c r="K40" s="397"/>
      <c r="L40" s="397"/>
      <c r="M40" s="397"/>
      <c r="N40" s="469"/>
      <c r="O40" s="397"/>
      <c r="P40" s="398">
        <f>'ภาพรวมกระจาย นน. ระดับหลักสูตร'!K39</f>
        <v>7.5</v>
      </c>
      <c r="Q40" s="463">
        <f>'ภาพรวมกระจาย นน.ระดับรายวิชา'!P39</f>
        <v>1.875</v>
      </c>
      <c r="R40" s="466">
        <v>44</v>
      </c>
      <c r="S40" s="397"/>
      <c r="T40" s="397"/>
      <c r="U40" s="397"/>
      <c r="V40" s="397"/>
      <c r="W40" s="397"/>
      <c r="X40" s="397"/>
      <c r="Y40" s="397"/>
      <c r="Z40" s="398">
        <f>'ภาพรวมกระจาย นน. ระดับหลักสูตร'!Q39</f>
        <v>6</v>
      </c>
      <c r="AA40" s="463">
        <f>'ภาพรวมกระจาย นน.ระดับรายวิชา'!Y39</f>
        <v>0.42000000000000004</v>
      </c>
      <c r="AB40" s="466">
        <v>10</v>
      </c>
      <c r="AC40" s="397"/>
      <c r="AD40" s="397"/>
      <c r="AE40" s="397"/>
      <c r="AF40" s="397"/>
      <c r="AG40" s="398">
        <f>'ภาพรวมกระจาย นน. ระดับหลักสูตร'!U39</f>
        <v>6</v>
      </c>
      <c r="AH40" s="463">
        <f>'ภาพรวมกระจาย นน.ระดับรายวิชา'!AE39</f>
        <v>0.42045112781954891</v>
      </c>
      <c r="AI40" s="466">
        <v>10</v>
      </c>
      <c r="AJ40" s="398">
        <f>'ภาพรวมกระจาย นน. ระดับหลักสูตร'!W39</f>
        <v>3</v>
      </c>
      <c r="AK40" s="463">
        <f>'ภาพรวมกระจาย นน.ระดับรายวิชา'!AH39</f>
        <v>0.21000000000000002</v>
      </c>
      <c r="AL40" s="466">
        <v>5</v>
      </c>
      <c r="AM40" s="397"/>
      <c r="AN40" s="397"/>
      <c r="AO40" s="397"/>
      <c r="AP40" s="397"/>
      <c r="AQ40" s="469"/>
      <c r="AR40" s="469"/>
      <c r="AS40" s="397"/>
      <c r="AT40" s="398">
        <f>'ภาพรวมกระจาย นน. ระดับหลักสูตร'!AC39</f>
        <v>9</v>
      </c>
      <c r="AU40" s="463">
        <f>'ภาพรวมกระจาย นน.ระดับรายวิชา'!AQ39</f>
        <v>0.45</v>
      </c>
      <c r="AV40" s="466">
        <v>10</v>
      </c>
      <c r="AW40" s="397"/>
      <c r="AX40" s="397"/>
      <c r="AY40" s="397"/>
      <c r="AZ40" s="397"/>
      <c r="BA40" s="397"/>
      <c r="BB40" s="397"/>
      <c r="BC40" s="398">
        <f>'ภาพรวมกระจาย นน. ระดับหลักสูตร'!AG39</f>
        <v>4</v>
      </c>
      <c r="BD40" s="463">
        <f>'ภาพรวมกระจาย นน.ระดับรายวิชา'!AX39</f>
        <v>0.16</v>
      </c>
      <c r="BE40" s="466">
        <v>4</v>
      </c>
      <c r="BF40" s="397"/>
      <c r="BG40" s="397"/>
      <c r="BH40" s="397"/>
      <c r="BI40" s="397"/>
      <c r="BJ40" s="397"/>
      <c r="BK40" s="397"/>
      <c r="BL40" s="397"/>
      <c r="BM40" s="397"/>
      <c r="BN40" s="397"/>
      <c r="BO40" s="397"/>
      <c r="BP40" s="398">
        <f>'ภาพรวมกระจาย นน. ระดับหลักสูตร'!AO39</f>
        <v>6</v>
      </c>
      <c r="BQ40" s="463">
        <f>'ภาพรวมกระจาย นน.ระดับรายวิชา'!BJ39</f>
        <v>0.24000000000000002</v>
      </c>
      <c r="BR40" s="466">
        <v>6</v>
      </c>
      <c r="BS40" s="397"/>
      <c r="BT40" s="397"/>
      <c r="BU40" s="397"/>
      <c r="BV40" s="397"/>
      <c r="BW40" s="397"/>
      <c r="BX40" s="397"/>
      <c r="BY40" s="397"/>
      <c r="BZ40" s="398">
        <f>'ภาพรวมกระจาย นน. ระดับหลักสูตร'!AU39</f>
        <v>5</v>
      </c>
      <c r="CA40" s="463">
        <f>'ภาพรวมกระจาย นน.ระดับรายวิชา'!BS39</f>
        <v>0.35</v>
      </c>
      <c r="CB40" s="466">
        <v>8</v>
      </c>
      <c r="CC40" s="398">
        <f>'ภาพรวมกระจาย นน. ระดับหลักสูตร'!AW39</f>
        <v>2</v>
      </c>
      <c r="CD40" s="463">
        <f>'ภาพรวมกระจาย นน.ระดับรายวิชา'!BV39</f>
        <v>0.13999999999999999</v>
      </c>
      <c r="CE40" s="466">
        <v>3</v>
      </c>
      <c r="CF40" s="397"/>
      <c r="CG40" s="397"/>
      <c r="CH40" s="397"/>
      <c r="CI40" s="397"/>
      <c r="CJ40" s="397"/>
      <c r="CK40" s="397"/>
      <c r="CL40" s="397"/>
      <c r="CM40" s="397"/>
      <c r="CN40" s="397"/>
      <c r="CO40" s="397"/>
      <c r="CP40" s="397"/>
      <c r="CQ40" s="397"/>
      <c r="CR40" s="397"/>
      <c r="CS40" s="397"/>
      <c r="CT40" s="397"/>
      <c r="CU40" s="397"/>
      <c r="CV40" s="397"/>
      <c r="CW40" s="397"/>
      <c r="CX40" s="397"/>
      <c r="CY40" s="397"/>
      <c r="CZ40" s="397"/>
      <c r="DA40" s="397"/>
      <c r="DB40" s="397"/>
      <c r="DC40" s="397"/>
      <c r="DD40" s="397"/>
      <c r="DE40" s="463">
        <f>Q40+AA40+AH40+AK40+AU40+BD40+BQ40+CA40+CD40</f>
        <v>4.2654511278195493</v>
      </c>
      <c r="DF40" s="466">
        <f>R40+AB40+AI40+AL40+AV40+BE40+BR40+CB40+CE40</f>
        <v>100</v>
      </c>
    </row>
    <row r="41" spans="1:110" ht="26.25" customHeight="1" x14ac:dyDescent="0.4">
      <c r="A41" s="23">
        <v>10</v>
      </c>
      <c r="B41" s="270" t="s">
        <v>53</v>
      </c>
      <c r="C41" s="397"/>
      <c r="D41" s="397"/>
      <c r="E41" s="397"/>
      <c r="F41" s="397"/>
      <c r="G41" s="397"/>
      <c r="H41" s="397"/>
      <c r="I41" s="397"/>
      <c r="J41" s="397"/>
      <c r="K41" s="397"/>
      <c r="L41" s="397"/>
      <c r="M41" s="398">
        <f>'ภาพรวมกระจาย นน. ระดับหลักสูตร'!I40</f>
        <v>8</v>
      </c>
      <c r="N41" s="463">
        <f>'ภาพรวมกระจาย นน.ระดับรายวิชา'!M40</f>
        <v>2</v>
      </c>
      <c r="O41" s="466">
        <v>70</v>
      </c>
      <c r="P41" s="397"/>
      <c r="Q41" s="397"/>
      <c r="R41" s="397"/>
      <c r="S41" s="397"/>
      <c r="T41" s="397"/>
      <c r="U41" s="397"/>
      <c r="V41" s="397"/>
      <c r="W41" s="398">
        <f>'ภาพรวมกระจาย นน. ระดับหลักสูตร'!O40</f>
        <v>3</v>
      </c>
      <c r="X41" s="463">
        <f>'ภาพรวมกระจาย นน.ระดับรายวิชา'!V40</f>
        <v>0.21037974683544305</v>
      </c>
      <c r="Y41" s="466">
        <v>7</v>
      </c>
      <c r="Z41" s="397"/>
      <c r="AA41" s="397"/>
      <c r="AB41" s="397"/>
      <c r="AC41" s="397"/>
      <c r="AD41" s="397"/>
      <c r="AE41" s="397"/>
      <c r="AF41" s="397"/>
      <c r="AG41" s="398">
        <f>'ภาพรวมกระจาย นน. ระดับหลักสูตร'!U40</f>
        <v>2</v>
      </c>
      <c r="AH41" s="463">
        <f>'ภาพรวมกระจาย นน.ระดับรายวิชา'!AE40</f>
        <v>0.14015037593984964</v>
      </c>
      <c r="AI41" s="466">
        <v>5</v>
      </c>
      <c r="AJ41" s="397"/>
      <c r="AK41" s="397"/>
      <c r="AL41" s="397"/>
      <c r="AM41" s="398">
        <f>'ภาพรวมกระจาย นน. ระดับหลักสูตร'!Y40</f>
        <v>1</v>
      </c>
      <c r="AN41" s="463">
        <f>'ภาพรวมกระจาย นน.ระดับรายวิชา'!AK40</f>
        <v>6.9787234042553187E-2</v>
      </c>
      <c r="AO41" s="466">
        <v>2</v>
      </c>
      <c r="AP41" s="397"/>
      <c r="AQ41" s="469"/>
      <c r="AR41" s="469"/>
      <c r="AS41" s="397"/>
      <c r="AT41" s="469"/>
      <c r="AU41" s="469"/>
      <c r="AV41" s="397"/>
      <c r="AW41" s="397"/>
      <c r="AX41" s="397"/>
      <c r="AY41" s="397"/>
      <c r="AZ41" s="397"/>
      <c r="BA41" s="397"/>
      <c r="BB41" s="397"/>
      <c r="BC41" s="398">
        <f>'ภาพรวมกระจาย นน. ระดับหลักสูตร'!AG40</f>
        <v>4</v>
      </c>
      <c r="BD41" s="463">
        <f>'ภาพรวมกระจาย นน.ระดับรายวิชา'!AX40</f>
        <v>0.16</v>
      </c>
      <c r="BE41" s="466">
        <v>6</v>
      </c>
      <c r="BF41" s="397"/>
      <c r="BG41" s="397"/>
      <c r="BH41" s="397"/>
      <c r="BI41" s="397"/>
      <c r="BJ41" s="397"/>
      <c r="BK41" s="397"/>
      <c r="BL41" s="397"/>
      <c r="BM41" s="397"/>
      <c r="BN41" s="397"/>
      <c r="BO41" s="397"/>
      <c r="BP41" s="397"/>
      <c r="BQ41" s="397"/>
      <c r="BR41" s="397"/>
      <c r="BS41" s="397"/>
      <c r="BT41" s="397"/>
      <c r="BU41" s="397"/>
      <c r="BV41" s="397"/>
      <c r="BW41" s="398">
        <f>'ภาพรวมกระจาย นน. ระดับหลักสูตร'!AS40</f>
        <v>2</v>
      </c>
      <c r="BX41" s="463">
        <f>'ภาพรวมกระจาย นน.ระดับรายวิชา'!BP40</f>
        <v>0.13999999999999999</v>
      </c>
      <c r="BY41" s="466">
        <v>5</v>
      </c>
      <c r="BZ41" s="397"/>
      <c r="CA41" s="397"/>
      <c r="CB41" s="397"/>
      <c r="CC41" s="397"/>
      <c r="CD41" s="397"/>
      <c r="CE41" s="397"/>
      <c r="CF41" s="397"/>
      <c r="CG41" s="397"/>
      <c r="CH41" s="397"/>
      <c r="CI41" s="398">
        <f>'ภาพรวมกระจาย นน. ระดับหลักสูตร'!AY40</f>
        <v>5</v>
      </c>
      <c r="CJ41" s="463">
        <f>'ภาพรวมกระจาย นน.ระดับรายวิชา'!BZ40</f>
        <v>0.14949494949494951</v>
      </c>
      <c r="CK41" s="466">
        <v>5</v>
      </c>
      <c r="CL41" s="397"/>
      <c r="CM41" s="397"/>
      <c r="CN41" s="397"/>
      <c r="CO41" s="397"/>
      <c r="CP41" s="397"/>
      <c r="CQ41" s="397"/>
      <c r="CR41" s="397"/>
      <c r="CS41" s="397"/>
      <c r="CT41" s="397"/>
      <c r="CU41" s="397"/>
      <c r="CV41" s="397"/>
      <c r="CW41" s="397"/>
      <c r="CX41" s="397"/>
      <c r="CY41" s="397"/>
      <c r="CZ41" s="397"/>
      <c r="DA41" s="397"/>
      <c r="DB41" s="397"/>
      <c r="DC41" s="397"/>
      <c r="DD41" s="397"/>
      <c r="DE41" s="463">
        <f>N41+X41+AH41+AN41+BD41+BX41+CJ41</f>
        <v>2.8698123063127956</v>
      </c>
      <c r="DF41" s="466">
        <f>O41+Y41+AI41+AO41+BE41+BY41+CK41</f>
        <v>100</v>
      </c>
    </row>
    <row r="42" spans="1:110" ht="26.25" customHeight="1" x14ac:dyDescent="0.4">
      <c r="A42" s="23">
        <v>11</v>
      </c>
      <c r="B42" s="270" t="s">
        <v>54</v>
      </c>
      <c r="C42" s="397"/>
      <c r="D42" s="397"/>
      <c r="E42" s="397"/>
      <c r="F42" s="397"/>
      <c r="G42" s="397"/>
      <c r="H42" s="397"/>
      <c r="I42" s="397"/>
      <c r="J42" s="397"/>
      <c r="K42" s="397"/>
      <c r="L42" s="397"/>
      <c r="M42" s="397"/>
      <c r="N42" s="397"/>
      <c r="O42" s="397"/>
      <c r="P42" s="398">
        <f>'ภาพรวมกระจาย นน. ระดับหลักสูตร'!K41</f>
        <v>7.5</v>
      </c>
      <c r="Q42" s="463">
        <f>'ภาพรวมกระจาย นน.ระดับรายวิชา'!P41</f>
        <v>1.875</v>
      </c>
      <c r="R42" s="466">
        <v>40</v>
      </c>
      <c r="S42" s="397"/>
      <c r="T42" s="397"/>
      <c r="U42" s="397"/>
      <c r="V42" s="397"/>
      <c r="W42" s="397"/>
      <c r="X42" s="397"/>
      <c r="Y42" s="397"/>
      <c r="Z42" s="398">
        <f>'ภาพรวมกระจาย นน. ระดับหลักสูตร'!Q41</f>
        <v>6</v>
      </c>
      <c r="AA42" s="463">
        <f>'ภาพรวมกระจาย นน.ระดับรายวิชา'!Y41</f>
        <v>0.42000000000000004</v>
      </c>
      <c r="AB42" s="466">
        <v>9</v>
      </c>
      <c r="AC42" s="397"/>
      <c r="AD42" s="397"/>
      <c r="AE42" s="397"/>
      <c r="AF42" s="397"/>
      <c r="AG42" s="397"/>
      <c r="AH42" s="397"/>
      <c r="AI42" s="397"/>
      <c r="AJ42" s="398">
        <f>'ภาพรวมกระจาย นน. ระดับหลักสูตร'!W41</f>
        <v>8</v>
      </c>
      <c r="AK42" s="463">
        <f>'ภาพรวมกระจาย นน.ระดับรายวิชา'!AH41</f>
        <v>0.56000000000000005</v>
      </c>
      <c r="AL42" s="466">
        <v>12</v>
      </c>
      <c r="AM42" s="397"/>
      <c r="AN42" s="397"/>
      <c r="AO42" s="397"/>
      <c r="AP42" s="397"/>
      <c r="AQ42" s="469"/>
      <c r="AR42" s="469"/>
      <c r="AS42" s="397"/>
      <c r="AT42" s="398">
        <f>'ภาพรวมกระจาย นน. ระดับหลักสูตร'!AC41</f>
        <v>9</v>
      </c>
      <c r="AU42" s="463">
        <f>'ภาพรวมกระจาย นน.ระดับรายวิชา'!AQ41</f>
        <v>0.45</v>
      </c>
      <c r="AV42" s="466">
        <v>10</v>
      </c>
      <c r="AW42" s="397"/>
      <c r="AX42" s="397"/>
      <c r="AY42" s="397"/>
      <c r="AZ42" s="397"/>
      <c r="BA42" s="397"/>
      <c r="BB42" s="397"/>
      <c r="BC42" s="398">
        <f>'ภาพรวมกระจาย นน. ระดับหลักสูตร'!AG41</f>
        <v>2</v>
      </c>
      <c r="BD42" s="463">
        <f>'ภาพรวมกระจาย นน.ระดับรายวิชา'!AX41</f>
        <v>0.08</v>
      </c>
      <c r="BE42" s="466">
        <v>2</v>
      </c>
      <c r="BF42" s="397"/>
      <c r="BG42" s="397"/>
      <c r="BH42" s="397"/>
      <c r="BI42" s="398">
        <f>'ภาพรวมกระจาย นน. ระดับหลักสูตร'!AK41</f>
        <v>2</v>
      </c>
      <c r="BJ42" s="463">
        <f>'ภาพรวมกระจาย นน.ระดับรายวิชา'!BD41</f>
        <v>0.08</v>
      </c>
      <c r="BK42" s="466">
        <v>2</v>
      </c>
      <c r="BL42" s="397"/>
      <c r="BM42" s="397"/>
      <c r="BN42" s="397"/>
      <c r="BO42" s="397"/>
      <c r="BP42" s="398">
        <f>'ภาพรวมกระจาย นน. ระดับหลักสูตร'!AO41</f>
        <v>6</v>
      </c>
      <c r="BQ42" s="463">
        <f>'ภาพรวมกระจาย นน.ระดับรายวิชา'!BJ41</f>
        <v>0.24000000000000002</v>
      </c>
      <c r="BR42" s="466">
        <v>5</v>
      </c>
      <c r="BS42" s="397"/>
      <c r="BT42" s="397"/>
      <c r="BU42" s="397"/>
      <c r="BV42" s="397"/>
      <c r="BW42" s="397"/>
      <c r="BX42" s="397"/>
      <c r="BY42" s="397"/>
      <c r="BZ42" s="398">
        <f>'ภาพรวมกระจาย นน. ระดับหลักสูตร'!AU41</f>
        <v>4</v>
      </c>
      <c r="CA42" s="463">
        <f>'ภาพรวมกระจาย นน.ระดับรายวิชา'!BS41</f>
        <v>0.28000000000000003</v>
      </c>
      <c r="CB42" s="466">
        <v>6</v>
      </c>
      <c r="CC42" s="398">
        <f>'ภาพรวมกระจาย นน. ระดับหลักสูตร'!AW41</f>
        <v>3</v>
      </c>
      <c r="CD42" s="463">
        <f>'ภาพรวมกระจาย นน.ระดับรายวิชา'!BV41</f>
        <v>0.20999999999999996</v>
      </c>
      <c r="CE42" s="466">
        <v>5</v>
      </c>
      <c r="CF42" s="397"/>
      <c r="CG42" s="397"/>
      <c r="CH42" s="397"/>
      <c r="CI42" s="397"/>
      <c r="CJ42" s="397"/>
      <c r="CK42" s="397"/>
      <c r="CL42" s="398">
        <f>'ภาพรวมกระจาย นน. ระดับหลักสูตร'!BA41</f>
        <v>15</v>
      </c>
      <c r="CM42" s="463">
        <f>'ภาพรวมกระจาย นน.ระดับรายวิชา'!CC41</f>
        <v>0.45</v>
      </c>
      <c r="CN42" s="466">
        <v>9</v>
      </c>
      <c r="CO42" s="397"/>
      <c r="CP42" s="397"/>
      <c r="CQ42" s="397"/>
      <c r="CR42" s="397"/>
      <c r="CS42" s="397"/>
      <c r="CT42" s="397"/>
      <c r="CU42" s="397"/>
      <c r="CV42" s="397"/>
      <c r="CW42" s="397"/>
      <c r="CX42" s="397"/>
      <c r="CY42" s="397"/>
      <c r="CZ42" s="397"/>
      <c r="DA42" s="397"/>
      <c r="DB42" s="397"/>
      <c r="DC42" s="397"/>
      <c r="DD42" s="397"/>
      <c r="DE42" s="463">
        <f>Q42+AA42+AK42+AU42+BD42+BJ42+BQ42+CA42+CD42+CM42</f>
        <v>4.6450000000000005</v>
      </c>
      <c r="DF42" s="466">
        <f>R42+AB42+AL42+AV42+BE42+BK42+BR42+CB42+CE42+CN42</f>
        <v>100</v>
      </c>
    </row>
    <row r="43" spans="1:110" x14ac:dyDescent="0.4">
      <c r="A43" s="595" t="s">
        <v>55</v>
      </c>
      <c r="B43" s="595"/>
      <c r="C43" s="460"/>
      <c r="D43" s="460"/>
      <c r="E43" s="460"/>
      <c r="F43" s="460"/>
      <c r="G43" s="460"/>
      <c r="H43" s="460"/>
      <c r="I43" s="460"/>
      <c r="J43" s="460"/>
      <c r="K43" s="460"/>
      <c r="L43" s="460"/>
      <c r="M43" s="460"/>
      <c r="N43" s="470"/>
      <c r="O43" s="460"/>
      <c r="P43" s="460"/>
      <c r="Q43" s="470"/>
      <c r="R43" s="460"/>
      <c r="S43" s="460"/>
      <c r="T43" s="460"/>
      <c r="U43" s="460"/>
      <c r="V43" s="460"/>
      <c r="W43" s="460"/>
      <c r="X43" s="460"/>
      <c r="Y43" s="460"/>
      <c r="Z43" s="460"/>
      <c r="AA43" s="460"/>
      <c r="AB43" s="460"/>
      <c r="AC43" s="460"/>
      <c r="AD43" s="460"/>
      <c r="AE43" s="460"/>
      <c r="AF43" s="460"/>
      <c r="AG43" s="460"/>
      <c r="AH43" s="460"/>
      <c r="AI43" s="460"/>
      <c r="AJ43" s="460"/>
      <c r="AK43" s="460"/>
      <c r="AL43" s="460"/>
      <c r="AM43" s="460"/>
      <c r="AN43" s="460"/>
      <c r="AO43" s="460"/>
      <c r="AP43" s="460"/>
      <c r="AQ43" s="470"/>
      <c r="AR43" s="470"/>
      <c r="AS43" s="460"/>
      <c r="AT43" s="460"/>
      <c r="AU43" s="460"/>
      <c r="AV43" s="460"/>
      <c r="AW43" s="460"/>
      <c r="AX43" s="460"/>
      <c r="AY43" s="460"/>
      <c r="AZ43" s="460"/>
      <c r="BA43" s="460"/>
      <c r="BB43" s="460"/>
      <c r="BC43" s="460"/>
      <c r="BD43" s="460"/>
      <c r="BE43" s="460"/>
      <c r="BF43" s="460"/>
      <c r="BG43" s="460"/>
      <c r="BH43" s="460"/>
      <c r="BI43" s="460"/>
      <c r="BJ43" s="460"/>
      <c r="BK43" s="460"/>
      <c r="BL43" s="460"/>
      <c r="BM43" s="460"/>
      <c r="BN43" s="460"/>
      <c r="BO43" s="460"/>
      <c r="BP43" s="460"/>
      <c r="BQ43" s="460"/>
      <c r="BR43" s="460"/>
      <c r="BS43" s="460"/>
      <c r="BT43" s="460"/>
      <c r="BU43" s="460"/>
      <c r="BV43" s="460"/>
      <c r="BW43" s="460"/>
      <c r="BX43" s="460"/>
      <c r="BY43" s="460"/>
      <c r="BZ43" s="460"/>
      <c r="CA43" s="460"/>
      <c r="CB43" s="460"/>
      <c r="CC43" s="460"/>
      <c r="CD43" s="460"/>
      <c r="CE43" s="460"/>
      <c r="CF43" s="460"/>
      <c r="CG43" s="460"/>
      <c r="CH43" s="460"/>
      <c r="CI43" s="460"/>
      <c r="CJ43" s="460"/>
      <c r="CK43" s="460"/>
      <c r="CL43" s="460"/>
      <c r="CM43" s="460"/>
      <c r="CN43" s="460"/>
      <c r="CO43" s="460"/>
      <c r="CP43" s="460"/>
      <c r="CQ43" s="460"/>
      <c r="CR43" s="460"/>
      <c r="CS43" s="460"/>
      <c r="CT43" s="460"/>
      <c r="CU43" s="460"/>
      <c r="CV43" s="460"/>
      <c r="CW43" s="460"/>
      <c r="CX43" s="460"/>
      <c r="CY43" s="460"/>
      <c r="CZ43" s="460"/>
      <c r="DA43" s="460"/>
      <c r="DB43" s="460"/>
      <c r="DC43" s="460"/>
      <c r="DD43" s="460"/>
      <c r="DE43" s="463"/>
      <c r="DF43" s="466"/>
    </row>
    <row r="44" spans="1:110" ht="26.25" customHeight="1" x14ac:dyDescent="0.4">
      <c r="A44" s="23">
        <v>1</v>
      </c>
      <c r="B44" s="270" t="s">
        <v>56</v>
      </c>
      <c r="C44" s="397"/>
      <c r="D44" s="397"/>
      <c r="E44" s="397"/>
      <c r="F44" s="398">
        <f>'ภาพรวมกระจาย นน. ระดับหลักสูตร'!E43</f>
        <v>4</v>
      </c>
      <c r="G44" s="463">
        <f>'ภาพรวมกระจาย นน.ระดับรายวิชา'!G43</f>
        <v>1.4</v>
      </c>
      <c r="H44" s="466">
        <v>58</v>
      </c>
      <c r="I44" s="397"/>
      <c r="J44" s="397"/>
      <c r="K44" s="397"/>
      <c r="L44" s="397"/>
      <c r="M44" s="397"/>
      <c r="N44" s="469"/>
      <c r="O44" s="397"/>
      <c r="P44" s="397"/>
      <c r="Q44" s="469"/>
      <c r="R44" s="397"/>
      <c r="S44" s="397"/>
      <c r="T44" s="397"/>
      <c r="U44" s="397"/>
      <c r="V44" s="397"/>
      <c r="W44" s="397"/>
      <c r="X44" s="397"/>
      <c r="Y44" s="397"/>
      <c r="Z44" s="397"/>
      <c r="AA44" s="397"/>
      <c r="AB44" s="397"/>
      <c r="AC44" s="397"/>
      <c r="AD44" s="397"/>
      <c r="AE44" s="397"/>
      <c r="AF44" s="397"/>
      <c r="AG44" s="397"/>
      <c r="AH44" s="397"/>
      <c r="AI44" s="397"/>
      <c r="AJ44" s="397"/>
      <c r="AK44" s="397"/>
      <c r="AL44" s="397"/>
      <c r="AM44" s="397"/>
      <c r="AN44" s="397"/>
      <c r="AO44" s="397"/>
      <c r="AP44" s="397"/>
      <c r="AQ44" s="469"/>
      <c r="AR44" s="469"/>
      <c r="AS44" s="397"/>
      <c r="AT44" s="397"/>
      <c r="AU44" s="397"/>
      <c r="AV44" s="397"/>
      <c r="AW44" s="397"/>
      <c r="AX44" s="397"/>
      <c r="AY44" s="397"/>
      <c r="AZ44" s="397"/>
      <c r="BA44" s="397"/>
      <c r="BB44" s="397"/>
      <c r="BC44" s="397"/>
      <c r="BD44" s="397"/>
      <c r="BE44" s="397"/>
      <c r="BF44" s="397"/>
      <c r="BG44" s="397"/>
      <c r="BH44" s="397"/>
      <c r="BI44" s="397"/>
      <c r="BJ44" s="397"/>
      <c r="BK44" s="397"/>
      <c r="BL44" s="397"/>
      <c r="BM44" s="397"/>
      <c r="BN44" s="397"/>
      <c r="BO44" s="397"/>
      <c r="BP44" s="398">
        <f>'ภาพรวมกระจาย นน. ระดับหลักสูตร'!AO43</f>
        <v>8</v>
      </c>
      <c r="BQ44" s="463">
        <f>'ภาพรวมกระจาย นน.ระดับรายวิชา'!BJ43</f>
        <v>0.32</v>
      </c>
      <c r="BR44" s="466">
        <v>13</v>
      </c>
      <c r="BS44" s="398">
        <f>'ภาพรวมกระจาย นน. ระดับหลักสูตร'!AQ43</f>
        <v>2</v>
      </c>
      <c r="BT44" s="463">
        <f>'ภาพรวมกระจาย นน.ระดับรายวิชา'!BM43</f>
        <v>0.08</v>
      </c>
      <c r="BU44" s="466">
        <v>3</v>
      </c>
      <c r="BV44" s="397"/>
      <c r="BW44" s="397"/>
      <c r="BX44" s="397"/>
      <c r="BY44" s="397"/>
      <c r="BZ44" s="398">
        <f>'ภาพรวมกระจาย นน. ระดับหลักสูตร'!AU43</f>
        <v>7</v>
      </c>
      <c r="CA44" s="463">
        <f>'ภาพรวมกระจาย นน.ระดับรายวิชา'!BS43</f>
        <v>0.49</v>
      </c>
      <c r="CB44" s="466">
        <v>20</v>
      </c>
      <c r="CC44" s="397"/>
      <c r="CD44" s="397"/>
      <c r="CE44" s="397"/>
      <c r="CF44" s="397"/>
      <c r="CG44" s="397"/>
      <c r="CH44" s="397"/>
      <c r="CI44" s="398">
        <f>'ภาพรวมกระจาย นน. ระดับหลักสูตร'!AY43</f>
        <v>5</v>
      </c>
      <c r="CJ44" s="463">
        <f>'ภาพรวมกระจาย นน.ระดับรายวิชา'!BZ43</f>
        <v>0.14949494949494951</v>
      </c>
      <c r="CK44" s="466">
        <v>6</v>
      </c>
      <c r="CL44" s="397"/>
      <c r="CM44" s="397"/>
      <c r="CN44" s="397"/>
      <c r="CO44" s="397"/>
      <c r="CP44" s="397"/>
      <c r="CQ44" s="397"/>
      <c r="CR44" s="397"/>
      <c r="CS44" s="397"/>
      <c r="CT44" s="397"/>
      <c r="CU44" s="397"/>
      <c r="CV44" s="397"/>
      <c r="CW44" s="397"/>
      <c r="CX44" s="397"/>
      <c r="CY44" s="397"/>
      <c r="CZ44" s="397"/>
      <c r="DA44" s="397"/>
      <c r="DB44" s="397"/>
      <c r="DC44" s="397"/>
      <c r="DD44" s="397"/>
      <c r="DE44" s="463">
        <f>G44+BQ44+BT44+CA44+CJ44</f>
        <v>2.4394949494949496</v>
      </c>
      <c r="DF44" s="466">
        <f>H44+BR44+BU44+CB44+CK44</f>
        <v>100</v>
      </c>
    </row>
    <row r="45" spans="1:110" ht="26.25" customHeight="1" x14ac:dyDescent="0.4">
      <c r="A45" s="23">
        <v>2</v>
      </c>
      <c r="B45" s="270" t="s">
        <v>57</v>
      </c>
      <c r="C45" s="397"/>
      <c r="D45" s="397"/>
      <c r="E45" s="397"/>
      <c r="F45" s="398">
        <f>'ภาพรวมกระจาย นน. ระดับหลักสูตร'!E44</f>
        <v>6</v>
      </c>
      <c r="G45" s="463">
        <f>'ภาพรวมกระจาย นน.ระดับรายวิชา'!G44</f>
        <v>2.0999999999999996</v>
      </c>
      <c r="H45" s="466">
        <v>90</v>
      </c>
      <c r="I45" s="397"/>
      <c r="J45" s="397"/>
      <c r="K45" s="397"/>
      <c r="L45" s="397"/>
      <c r="M45" s="397"/>
      <c r="N45" s="469"/>
      <c r="O45" s="397"/>
      <c r="P45" s="397"/>
      <c r="Q45" s="469"/>
      <c r="R45" s="397"/>
      <c r="S45" s="397"/>
      <c r="T45" s="397"/>
      <c r="U45" s="397"/>
      <c r="V45" s="397"/>
      <c r="W45" s="397"/>
      <c r="X45" s="397"/>
      <c r="Y45" s="397"/>
      <c r="Z45" s="397"/>
      <c r="AA45" s="397"/>
      <c r="AB45" s="397"/>
      <c r="AC45" s="397"/>
      <c r="AD45" s="397"/>
      <c r="AE45" s="397"/>
      <c r="AF45" s="397"/>
      <c r="AG45" s="398">
        <f>'ภาพรวมกระจาย นน. ระดับหลักสูตร'!U44</f>
        <v>0.5</v>
      </c>
      <c r="AH45" s="463">
        <f>'ภาพรวมกระจาย นน.ระดับรายวิชา'!AE44</f>
        <v>3.5037593984962409E-2</v>
      </c>
      <c r="AI45" s="466">
        <v>2</v>
      </c>
      <c r="AJ45" s="397"/>
      <c r="AK45" s="397"/>
      <c r="AL45" s="397"/>
      <c r="AM45" s="398">
        <f>'ภาพรวมกระจาย นน. ระดับหลักสูตร'!Y44</f>
        <v>0.5</v>
      </c>
      <c r="AN45" s="463">
        <f>'ภาพรวมกระจาย นน.ระดับรายวิชา'!AK44</f>
        <v>3.4893617021276593E-2</v>
      </c>
      <c r="AO45" s="466">
        <v>2</v>
      </c>
      <c r="AP45" s="397"/>
      <c r="AQ45" s="469"/>
      <c r="AR45" s="469"/>
      <c r="AS45" s="397"/>
      <c r="AT45" s="397"/>
      <c r="AU45" s="397"/>
      <c r="AV45" s="397"/>
      <c r="AW45" s="397"/>
      <c r="AX45" s="397"/>
      <c r="AY45" s="397"/>
      <c r="AZ45" s="397"/>
      <c r="BA45" s="397"/>
      <c r="BB45" s="397"/>
      <c r="BC45" s="397"/>
      <c r="BD45" s="397"/>
      <c r="BE45" s="397"/>
      <c r="BF45" s="397"/>
      <c r="BG45" s="397"/>
      <c r="BH45" s="397"/>
      <c r="BI45" s="397"/>
      <c r="BJ45" s="397"/>
      <c r="BK45" s="397"/>
      <c r="BL45" s="397"/>
      <c r="BM45" s="397"/>
      <c r="BN45" s="397"/>
      <c r="BO45" s="397"/>
      <c r="BP45" s="397"/>
      <c r="BQ45" s="397"/>
      <c r="BR45" s="397"/>
      <c r="BS45" s="397"/>
      <c r="BT45" s="397"/>
      <c r="BU45" s="397"/>
      <c r="BV45" s="397"/>
      <c r="BW45" s="398">
        <f>'ภาพรวมกระจาย นน. ระดับหลักสูตร'!AS44</f>
        <v>2</v>
      </c>
      <c r="BX45" s="463">
        <f>'ภาพรวมกระจาย นน.ระดับรายวิชา'!BP44</f>
        <v>0.13999999999999999</v>
      </c>
      <c r="BY45" s="466">
        <v>6</v>
      </c>
      <c r="BZ45" s="397"/>
      <c r="CA45" s="397"/>
      <c r="CB45" s="397"/>
      <c r="CC45" s="397"/>
      <c r="CD45" s="397"/>
      <c r="CE45" s="397"/>
      <c r="CF45" s="397"/>
      <c r="CG45" s="397"/>
      <c r="CH45" s="397"/>
      <c r="CI45" s="397"/>
      <c r="CJ45" s="397"/>
      <c r="CK45" s="397"/>
      <c r="CL45" s="397"/>
      <c r="CM45" s="397"/>
      <c r="CN45" s="397"/>
      <c r="CO45" s="397"/>
      <c r="CP45" s="397"/>
      <c r="CQ45" s="397"/>
      <c r="CR45" s="397"/>
      <c r="CS45" s="397"/>
      <c r="CT45" s="397"/>
      <c r="CU45" s="397"/>
      <c r="CV45" s="397"/>
      <c r="CW45" s="397"/>
      <c r="CX45" s="397"/>
      <c r="CY45" s="397"/>
      <c r="CZ45" s="397"/>
      <c r="DA45" s="397"/>
      <c r="DB45" s="397"/>
      <c r="DC45" s="397"/>
      <c r="DD45" s="397"/>
      <c r="DE45" s="463">
        <f>G45+AH45+AN45+BX45</f>
        <v>2.3099312110062389</v>
      </c>
      <c r="DF45" s="466">
        <f>H45+AI45+AO45+BY45</f>
        <v>100</v>
      </c>
    </row>
    <row r="46" spans="1:110" x14ac:dyDescent="0.4">
      <c r="A46" s="23">
        <v>3</v>
      </c>
      <c r="B46" s="270" t="s">
        <v>12</v>
      </c>
      <c r="C46" s="397"/>
      <c r="D46" s="397"/>
      <c r="E46" s="397"/>
      <c r="F46" s="398">
        <f>'ภาพรวมกระจาย นน. ระดับหลักสูตร'!E45</f>
        <v>6</v>
      </c>
      <c r="G46" s="463">
        <f>'ภาพรวมกระจาย นน.ระดับรายวิชา'!G45</f>
        <v>2.0999999999999996</v>
      </c>
      <c r="H46" s="466">
        <v>77</v>
      </c>
      <c r="I46" s="397"/>
      <c r="J46" s="397"/>
      <c r="K46" s="397"/>
      <c r="L46" s="397"/>
      <c r="M46" s="397"/>
      <c r="N46" s="469"/>
      <c r="O46" s="397"/>
      <c r="P46" s="397"/>
      <c r="Q46" s="469"/>
      <c r="R46" s="397"/>
      <c r="S46" s="397"/>
      <c r="T46" s="397"/>
      <c r="U46" s="397"/>
      <c r="V46" s="397"/>
      <c r="W46" s="398">
        <f>'ภาพรวมกระจาย นน. ระดับหลักสูตร'!O45</f>
        <v>3</v>
      </c>
      <c r="X46" s="463">
        <f>'ภาพรวมกระจาย นน.ระดับรายวิชา'!V45</f>
        <v>0.21037974683544305</v>
      </c>
      <c r="Y46" s="466">
        <v>8</v>
      </c>
      <c r="Z46" s="397"/>
      <c r="AA46" s="397"/>
      <c r="AB46" s="397"/>
      <c r="AC46" s="397"/>
      <c r="AD46" s="397"/>
      <c r="AE46" s="397"/>
      <c r="AF46" s="397"/>
      <c r="AG46" s="398">
        <f>'ภาพรวมกระจาย นน. ระดับหลักสูตร'!U45</f>
        <v>1</v>
      </c>
      <c r="AH46" s="463">
        <f>'ภาพรวมกระจาย นน.ระดับรายวิชา'!AE45</f>
        <v>7.0075187969924818E-2</v>
      </c>
      <c r="AI46" s="466">
        <v>3</v>
      </c>
      <c r="AJ46" s="397"/>
      <c r="AK46" s="397"/>
      <c r="AL46" s="397"/>
      <c r="AM46" s="397"/>
      <c r="AN46" s="397"/>
      <c r="AO46" s="397"/>
      <c r="AP46" s="397"/>
      <c r="AQ46" s="469"/>
      <c r="AR46" s="469"/>
      <c r="AS46" s="397"/>
      <c r="AT46" s="397"/>
      <c r="AU46" s="397"/>
      <c r="AV46" s="397"/>
      <c r="AW46" s="397"/>
      <c r="AX46" s="397"/>
      <c r="AY46" s="397"/>
      <c r="AZ46" s="397"/>
      <c r="BA46" s="397"/>
      <c r="BB46" s="397"/>
      <c r="BC46" s="397"/>
      <c r="BD46" s="397"/>
      <c r="BE46" s="397"/>
      <c r="BF46" s="397"/>
      <c r="BG46" s="397"/>
      <c r="BH46" s="397"/>
      <c r="BI46" s="397"/>
      <c r="BJ46" s="397"/>
      <c r="BK46" s="397"/>
      <c r="BL46" s="397"/>
      <c r="BM46" s="398">
        <f>'ภาพรวมกระจาย นน. ระดับหลักสูตร'!AM45</f>
        <v>3</v>
      </c>
      <c r="BN46" s="463">
        <f>'ภาพรวมกระจาย นน.ระดับรายวิชา'!BG45</f>
        <v>0.12000000000000001</v>
      </c>
      <c r="BO46" s="466">
        <v>4</v>
      </c>
      <c r="BP46" s="397"/>
      <c r="BQ46" s="397"/>
      <c r="BR46" s="397"/>
      <c r="BS46" s="397"/>
      <c r="BT46" s="397"/>
      <c r="BU46" s="397"/>
      <c r="BV46" s="397"/>
      <c r="BW46" s="397"/>
      <c r="BX46" s="397"/>
      <c r="BY46" s="397"/>
      <c r="BZ46" s="397"/>
      <c r="CA46" s="397"/>
      <c r="CB46" s="397"/>
      <c r="CC46" s="397"/>
      <c r="CD46" s="397"/>
      <c r="CE46" s="397"/>
      <c r="CF46" s="397"/>
      <c r="CG46" s="397"/>
      <c r="CH46" s="397"/>
      <c r="CI46" s="397"/>
      <c r="CJ46" s="397"/>
      <c r="CK46" s="397"/>
      <c r="CL46" s="397"/>
      <c r="CM46" s="397"/>
      <c r="CN46" s="397"/>
      <c r="CO46" s="397"/>
      <c r="CP46" s="397"/>
      <c r="CQ46" s="397"/>
      <c r="CR46" s="397"/>
      <c r="CS46" s="398">
        <f>'ภาพรวมกระจาย นน. ระดับหลักสูตร'!BE45</f>
        <v>6</v>
      </c>
      <c r="CT46" s="463">
        <f>'ภาพรวมกระจาย นน.ระดับรายวิชา'!CI45</f>
        <v>0.18082191780821918</v>
      </c>
      <c r="CU46" s="466">
        <v>6</v>
      </c>
      <c r="CV46" s="397"/>
      <c r="CW46" s="397"/>
      <c r="CX46" s="397"/>
      <c r="CY46" s="397"/>
      <c r="CZ46" s="397"/>
      <c r="DA46" s="397"/>
      <c r="DB46" s="398">
        <f>'ภาพรวมกระจาย นน. ระดับหลักสูตร'!BJ45</f>
        <v>2</v>
      </c>
      <c r="DC46" s="463">
        <f>'ภาพรวมกระจาย นน.ระดับรายวิชา'!CQ45</f>
        <v>6.0000000000000005E-2</v>
      </c>
      <c r="DD46" s="466">
        <v>2</v>
      </c>
      <c r="DE46" s="463">
        <f>G46+X46+AH46+BN46+CT46+DC46</f>
        <v>2.7412768526135864</v>
      </c>
      <c r="DF46" s="466">
        <f>H46+Y46+AI46+BO46+CU46+DD46</f>
        <v>100</v>
      </c>
    </row>
    <row r="47" spans="1:110" ht="26.25" customHeight="1" x14ac:dyDescent="0.4">
      <c r="A47" s="23">
        <v>4</v>
      </c>
      <c r="B47" s="270" t="s">
        <v>58</v>
      </c>
      <c r="C47" s="397"/>
      <c r="D47" s="397"/>
      <c r="E47" s="397"/>
      <c r="F47" s="398">
        <f>'ภาพรวมกระจาย นน. ระดับหลักสูตร'!E46</f>
        <v>6</v>
      </c>
      <c r="G47" s="463">
        <f>'ภาพรวมกระจาย นน.ระดับรายวิชา'!G46</f>
        <v>2.0999999999999996</v>
      </c>
      <c r="H47" s="466">
        <v>80</v>
      </c>
      <c r="I47" s="397"/>
      <c r="J47" s="397"/>
      <c r="K47" s="397"/>
      <c r="L47" s="397"/>
      <c r="M47" s="397"/>
      <c r="N47" s="469"/>
      <c r="O47" s="397"/>
      <c r="P47" s="397"/>
      <c r="Q47" s="469"/>
      <c r="R47" s="397"/>
      <c r="S47" s="397"/>
      <c r="T47" s="397"/>
      <c r="U47" s="397"/>
      <c r="V47" s="397"/>
      <c r="W47" s="398">
        <f>'ภาพรวมกระจาย นน. ระดับหลักสูตร'!O46</f>
        <v>3</v>
      </c>
      <c r="X47" s="463">
        <f>'ภาพรวมกระจาย นน.ระดับรายวิชา'!V46</f>
        <v>0.21037974683544305</v>
      </c>
      <c r="Y47" s="466">
        <v>8</v>
      </c>
      <c r="Z47" s="397"/>
      <c r="AA47" s="397"/>
      <c r="AB47" s="397"/>
      <c r="AC47" s="397"/>
      <c r="AD47" s="397"/>
      <c r="AE47" s="397"/>
      <c r="AF47" s="397"/>
      <c r="AG47" s="398">
        <f>'ภาพรวมกระจาย นน. ระดับหลักสูตร'!U46</f>
        <v>0.5</v>
      </c>
      <c r="AH47" s="463">
        <f>'ภาพรวมกระจาย นน.ระดับรายวิชา'!AE46</f>
        <v>3.5037593984962409E-2</v>
      </c>
      <c r="AI47" s="466">
        <v>1</v>
      </c>
      <c r="AJ47" s="397"/>
      <c r="AK47" s="397"/>
      <c r="AL47" s="397"/>
      <c r="AM47" s="398">
        <f>'ภาพรวมกระจาย นน. ระดับหลักสูตร'!Y46</f>
        <v>0.5</v>
      </c>
      <c r="AN47" s="463">
        <f>'ภาพรวมกระจาย นน.ระดับรายวิชา'!AK46</f>
        <v>3.4893617021276593E-2</v>
      </c>
      <c r="AO47" s="466">
        <v>1</v>
      </c>
      <c r="AP47" s="397"/>
      <c r="AQ47" s="469"/>
      <c r="AR47" s="469"/>
      <c r="AS47" s="397"/>
      <c r="AT47" s="397"/>
      <c r="AU47" s="397"/>
      <c r="AV47" s="397"/>
      <c r="AW47" s="397"/>
      <c r="AX47" s="397"/>
      <c r="AY47" s="397"/>
      <c r="AZ47" s="397"/>
      <c r="BA47" s="397"/>
      <c r="BB47" s="397"/>
      <c r="BC47" s="397"/>
      <c r="BD47" s="397"/>
      <c r="BE47" s="397"/>
      <c r="BF47" s="397"/>
      <c r="BG47" s="397"/>
      <c r="BH47" s="397"/>
      <c r="BI47" s="397"/>
      <c r="BJ47" s="397"/>
      <c r="BK47" s="397"/>
      <c r="BL47" s="397"/>
      <c r="BM47" s="398">
        <f>'ภาพรวมกระจาย นน. ระดับหลักสูตร'!AM46</f>
        <v>2.5</v>
      </c>
      <c r="BN47" s="463">
        <f>'ภาพรวมกระจาย นน.ระดับรายวิชา'!BG46</f>
        <v>0.1</v>
      </c>
      <c r="BO47" s="466">
        <v>4</v>
      </c>
      <c r="BP47" s="397"/>
      <c r="BQ47" s="397"/>
      <c r="BR47" s="397"/>
      <c r="BS47" s="398">
        <f>'ภาพรวมกระจาย นน. ระดับหลักสูตร'!AQ46</f>
        <v>0.5</v>
      </c>
      <c r="BT47" s="463">
        <f>'ภาพรวมกระจาย นน.ระดับรายวิชา'!BM46</f>
        <v>0.02</v>
      </c>
      <c r="BU47" s="466">
        <v>1</v>
      </c>
      <c r="BV47" s="397"/>
      <c r="BW47" s="398">
        <f>'ภาพรวมกระจาย นน. ระดับหลักสูตร'!AS46</f>
        <v>2</v>
      </c>
      <c r="BX47" s="463">
        <f>'ภาพรวมกระจาย นน.ระดับรายวิชา'!BP46</f>
        <v>0.13999999999999999</v>
      </c>
      <c r="BY47" s="466">
        <v>5</v>
      </c>
      <c r="BZ47" s="397"/>
      <c r="CA47" s="397"/>
      <c r="CB47" s="397"/>
      <c r="CC47" s="397"/>
      <c r="CD47" s="397"/>
      <c r="CE47" s="397"/>
      <c r="CF47" s="397"/>
      <c r="CG47" s="397"/>
      <c r="CH47" s="397"/>
      <c r="CI47" s="397"/>
      <c r="CJ47" s="397"/>
      <c r="CK47" s="397"/>
      <c r="CL47" s="397"/>
      <c r="CM47" s="397"/>
      <c r="CN47" s="397"/>
      <c r="CO47" s="397"/>
      <c r="CP47" s="397"/>
      <c r="CQ47" s="397"/>
      <c r="CR47" s="397"/>
      <c r="CS47" s="397"/>
      <c r="CT47" s="397"/>
      <c r="CU47" s="397"/>
      <c r="CV47" s="397"/>
      <c r="CW47" s="397"/>
      <c r="CX47" s="397"/>
      <c r="CY47" s="397"/>
      <c r="CZ47" s="397"/>
      <c r="DA47" s="397"/>
      <c r="DB47" s="397"/>
      <c r="DC47" s="397"/>
      <c r="DD47" s="397"/>
      <c r="DE47" s="463">
        <f>G47+X47+AH47+AN47+BN47+BT47+BX47</f>
        <v>2.6403109578416819</v>
      </c>
      <c r="DF47" s="466">
        <f>H47+Y47+AI47+AO47+BO47+BU47+BY47</f>
        <v>100</v>
      </c>
    </row>
    <row r="48" spans="1:110" x14ac:dyDescent="0.4">
      <c r="A48" s="23">
        <v>5</v>
      </c>
      <c r="B48" s="270" t="s">
        <v>13</v>
      </c>
      <c r="C48" s="397"/>
      <c r="D48" s="397"/>
      <c r="E48" s="397"/>
      <c r="F48" s="398">
        <f>'ภาพรวมกระจาย นน. ระดับหลักสูตร'!E47</f>
        <v>6</v>
      </c>
      <c r="G48" s="463">
        <f>'ภาพรวมกระจาย นน.ระดับรายวิชา'!G47</f>
        <v>2.0999999999999996</v>
      </c>
      <c r="H48" s="466">
        <v>60</v>
      </c>
      <c r="I48" s="397"/>
      <c r="J48" s="397"/>
      <c r="K48" s="397"/>
      <c r="L48" s="397"/>
      <c r="M48" s="397"/>
      <c r="N48" s="469"/>
      <c r="O48" s="397"/>
      <c r="P48" s="397"/>
      <c r="Q48" s="469"/>
      <c r="R48" s="397"/>
      <c r="S48" s="397"/>
      <c r="T48" s="397"/>
      <c r="U48" s="397"/>
      <c r="V48" s="397"/>
      <c r="W48" s="398">
        <f>'ภาพรวมกระจาย นน. ระดับหลักสูตร'!O47</f>
        <v>3</v>
      </c>
      <c r="X48" s="463">
        <f>'ภาพรวมกระจาย นน.ระดับรายวิชา'!V47</f>
        <v>0.21037974683544305</v>
      </c>
      <c r="Y48" s="466">
        <v>6</v>
      </c>
      <c r="Z48" s="397"/>
      <c r="AA48" s="397"/>
      <c r="AB48" s="397"/>
      <c r="AC48" s="397"/>
      <c r="AD48" s="397"/>
      <c r="AE48" s="397"/>
      <c r="AF48" s="397"/>
      <c r="AG48" s="398">
        <f>'ภาพรวมกระจาย นน. ระดับหลักสูตร'!U47</f>
        <v>2</v>
      </c>
      <c r="AH48" s="463">
        <f>'ภาพรวมกระจาย นน.ระดับรายวิชา'!AE47</f>
        <v>0.14015037593984964</v>
      </c>
      <c r="AI48" s="466">
        <v>4</v>
      </c>
      <c r="AJ48" s="397"/>
      <c r="AK48" s="397"/>
      <c r="AL48" s="397"/>
      <c r="AM48" s="397"/>
      <c r="AN48" s="397"/>
      <c r="AO48" s="397"/>
      <c r="AP48" s="397"/>
      <c r="AQ48" s="469"/>
      <c r="AR48" s="469"/>
      <c r="AS48" s="397"/>
      <c r="AT48" s="397"/>
      <c r="AU48" s="397"/>
      <c r="AV48" s="397"/>
      <c r="AW48" s="397"/>
      <c r="AX48" s="397"/>
      <c r="AY48" s="397"/>
      <c r="AZ48" s="397"/>
      <c r="BA48" s="397"/>
      <c r="BB48" s="397"/>
      <c r="BC48" s="397"/>
      <c r="BD48" s="397"/>
      <c r="BE48" s="397"/>
      <c r="BF48" s="397"/>
      <c r="BG48" s="397"/>
      <c r="BH48" s="397"/>
      <c r="BI48" s="397"/>
      <c r="BJ48" s="397"/>
      <c r="BK48" s="397"/>
      <c r="BL48" s="397"/>
      <c r="BM48" s="397"/>
      <c r="BN48" s="397"/>
      <c r="BO48" s="397"/>
      <c r="BP48" s="397"/>
      <c r="BQ48" s="397"/>
      <c r="BR48" s="397"/>
      <c r="BS48" s="397"/>
      <c r="BT48" s="397"/>
      <c r="BU48" s="397"/>
      <c r="BV48" s="397"/>
      <c r="BW48" s="398">
        <f>'ภาพรวมกระจาย นน. ระดับหลักสูตร'!AS47</f>
        <v>2</v>
      </c>
      <c r="BX48" s="463">
        <f>'ภาพรวมกระจาย นน.ระดับรายวิชา'!BP47</f>
        <v>0.13999999999999999</v>
      </c>
      <c r="BY48" s="466">
        <v>4</v>
      </c>
      <c r="BZ48" s="397"/>
      <c r="CA48" s="397"/>
      <c r="CB48" s="397"/>
      <c r="CC48" s="397"/>
      <c r="CD48" s="397"/>
      <c r="CE48" s="397"/>
      <c r="CF48" s="397"/>
      <c r="CG48" s="397"/>
      <c r="CH48" s="397"/>
      <c r="CI48" s="397"/>
      <c r="CJ48" s="397"/>
      <c r="CK48" s="397"/>
      <c r="CL48" s="397"/>
      <c r="CM48" s="397"/>
      <c r="CN48" s="397"/>
      <c r="CO48" s="397"/>
      <c r="CP48" s="397"/>
      <c r="CQ48" s="397"/>
      <c r="CR48" s="397"/>
      <c r="CS48" s="397"/>
      <c r="CT48" s="397"/>
      <c r="CU48" s="397"/>
      <c r="CV48" s="398">
        <f>'ภาพรวมกระจาย นน. ระดับหลักสูตร'!BG47</f>
        <v>25</v>
      </c>
      <c r="CW48" s="463">
        <f>'ภาพรวมกระจาย นน.ระดับรายวิชา'!CL47</f>
        <v>0.75</v>
      </c>
      <c r="CX48" s="466">
        <v>22</v>
      </c>
      <c r="CY48" s="397"/>
      <c r="CZ48" s="397"/>
      <c r="DA48" s="397"/>
      <c r="DB48" s="398">
        <f>'ภาพรวมกระจาย นน. ระดับหลักสูตร'!BJ47</f>
        <v>5</v>
      </c>
      <c r="DC48" s="463">
        <f>'ภาพรวมกระจาย นน.ระดับรายวิชา'!CQ47</f>
        <v>0.15000000000000002</v>
      </c>
      <c r="DD48" s="466">
        <v>4</v>
      </c>
      <c r="DE48" s="463">
        <f>G48+X48+AH48+BX48+CW48+DC48</f>
        <v>3.4905301227752923</v>
      </c>
      <c r="DF48" s="466">
        <f>H48+Y48+AI48+BY48+CX48+DD48</f>
        <v>100</v>
      </c>
    </row>
    <row r="49" spans="1:110" ht="26.25" customHeight="1" x14ac:dyDescent="0.4">
      <c r="A49" s="23">
        <v>6</v>
      </c>
      <c r="B49" s="270" t="s">
        <v>59</v>
      </c>
      <c r="C49" s="397"/>
      <c r="D49" s="397"/>
      <c r="E49" s="397"/>
      <c r="F49" s="397"/>
      <c r="G49" s="397"/>
      <c r="H49" s="397"/>
      <c r="I49" s="397"/>
      <c r="J49" s="397"/>
      <c r="K49" s="397"/>
      <c r="L49" s="397"/>
      <c r="M49" s="397"/>
      <c r="N49" s="397"/>
      <c r="O49" s="397"/>
      <c r="P49" s="398">
        <f>'ภาพรวมกระจาย นน. ระดับหลักสูตร'!K48</f>
        <v>7.5</v>
      </c>
      <c r="Q49" s="463">
        <f>'ภาพรวมกระจาย นน.ระดับรายวิชา'!P48</f>
        <v>1.875</v>
      </c>
      <c r="R49" s="466">
        <v>52</v>
      </c>
      <c r="S49" s="397"/>
      <c r="T49" s="397"/>
      <c r="U49" s="397"/>
      <c r="V49" s="397"/>
      <c r="W49" s="397"/>
      <c r="X49" s="397"/>
      <c r="Y49" s="397"/>
      <c r="Z49" s="398">
        <f>'ภาพรวมกระจาย นน. ระดับหลักสูตร'!Q48</f>
        <v>7</v>
      </c>
      <c r="AA49" s="463">
        <f>'ภาพรวมกระจาย นน.ระดับรายวิชา'!Y48</f>
        <v>0.49000000000000005</v>
      </c>
      <c r="AB49" s="466">
        <v>14</v>
      </c>
      <c r="AC49" s="397"/>
      <c r="AD49" s="397"/>
      <c r="AE49" s="397"/>
      <c r="AF49" s="397"/>
      <c r="AG49" s="397"/>
      <c r="AH49" s="397"/>
      <c r="AI49" s="397"/>
      <c r="AJ49" s="398">
        <f>'ภาพรวมกระจาย นน. ระดับหลักสูตร'!W48</f>
        <v>2</v>
      </c>
      <c r="AK49" s="463">
        <f>'ภาพรวมกระจาย นน.ระดับรายวิชา'!AH48</f>
        <v>0.14000000000000001</v>
      </c>
      <c r="AL49" s="466">
        <v>4</v>
      </c>
      <c r="AM49" s="398">
        <f>'ภาพรวมกระจาย นน. ระดับหลักสูตร'!Y48</f>
        <v>2</v>
      </c>
      <c r="AN49" s="463">
        <f>'ภาพรวมกระจาย นน.ระดับรายวิชา'!AK48</f>
        <v>0.13957446808510637</v>
      </c>
      <c r="AO49" s="466">
        <v>4</v>
      </c>
      <c r="AP49" s="397"/>
      <c r="AQ49" s="469"/>
      <c r="AR49" s="469"/>
      <c r="AS49" s="397"/>
      <c r="AT49" s="398">
        <f>'ภาพรวมกระจาย นน. ระดับหลักสูตร'!AC48</f>
        <v>9</v>
      </c>
      <c r="AU49" s="463">
        <f>'ภาพรวมกระจาย นน.ระดับรายวิชา'!AQ48</f>
        <v>0.45</v>
      </c>
      <c r="AV49" s="466">
        <v>12</v>
      </c>
      <c r="AW49" s="397"/>
      <c r="AX49" s="397"/>
      <c r="AY49" s="397"/>
      <c r="AZ49" s="397"/>
      <c r="BA49" s="397"/>
      <c r="BB49" s="397"/>
      <c r="BC49" s="397"/>
      <c r="BD49" s="397"/>
      <c r="BE49" s="397"/>
      <c r="BF49" s="397"/>
      <c r="BG49" s="397"/>
      <c r="BH49" s="397"/>
      <c r="BI49" s="397"/>
      <c r="BJ49" s="397"/>
      <c r="BK49" s="397"/>
      <c r="BL49" s="397"/>
      <c r="BM49" s="397"/>
      <c r="BN49" s="397"/>
      <c r="BO49" s="397"/>
      <c r="BP49" s="397"/>
      <c r="BQ49" s="397"/>
      <c r="BR49" s="397"/>
      <c r="BS49" s="397"/>
      <c r="BT49" s="397"/>
      <c r="BU49" s="397"/>
      <c r="BV49" s="397"/>
      <c r="BW49" s="397"/>
      <c r="BX49" s="397"/>
      <c r="BY49" s="397"/>
      <c r="BZ49" s="398">
        <f>'ภาพรวมกระจาย นน. ระดับหลักสูตร'!AU48</f>
        <v>7</v>
      </c>
      <c r="CA49" s="463">
        <f>'ภาพรวมกระจาย นน.ระดับรายวิชา'!BS48</f>
        <v>0.49</v>
      </c>
      <c r="CB49" s="466">
        <v>14</v>
      </c>
      <c r="CC49" s="397"/>
      <c r="CD49" s="397"/>
      <c r="CE49" s="397"/>
      <c r="CF49" s="397"/>
      <c r="CG49" s="397"/>
      <c r="CH49" s="397"/>
      <c r="CI49" s="397"/>
      <c r="CJ49" s="397"/>
      <c r="CK49" s="397"/>
      <c r="CL49" s="397"/>
      <c r="CM49" s="397"/>
      <c r="CN49" s="397"/>
      <c r="CO49" s="397"/>
      <c r="CP49" s="397"/>
      <c r="CQ49" s="397"/>
      <c r="CR49" s="397"/>
      <c r="CS49" s="397"/>
      <c r="CT49" s="397"/>
      <c r="CU49" s="397"/>
      <c r="CV49" s="397"/>
      <c r="CW49" s="397"/>
      <c r="CX49" s="397"/>
      <c r="CY49" s="397"/>
      <c r="CZ49" s="397"/>
      <c r="DA49" s="397"/>
      <c r="DB49" s="397"/>
      <c r="DC49" s="397"/>
      <c r="DD49" s="397"/>
      <c r="DE49" s="463">
        <f>Q49+AA49+AK49+AN49+AU49+CA49</f>
        <v>3.5845744680851066</v>
      </c>
      <c r="DF49" s="466">
        <f>R49+AB49+AL49+AO49+AV49+CB49</f>
        <v>100</v>
      </c>
    </row>
    <row r="50" spans="1:110" ht="26.25" customHeight="1" x14ac:dyDescent="0.4">
      <c r="A50" s="23">
        <v>7</v>
      </c>
      <c r="B50" s="270" t="s">
        <v>60</v>
      </c>
      <c r="C50" s="397"/>
      <c r="D50" s="397"/>
      <c r="E50" s="397"/>
      <c r="F50" s="397"/>
      <c r="G50" s="397"/>
      <c r="H50" s="397"/>
      <c r="I50" s="397"/>
      <c r="J50" s="397"/>
      <c r="K50" s="397"/>
      <c r="L50" s="397"/>
      <c r="M50" s="397"/>
      <c r="N50" s="397"/>
      <c r="O50" s="397"/>
      <c r="P50" s="398">
        <f>'ภาพรวมกระจาย นน. ระดับหลักสูตร'!K49</f>
        <v>7.5</v>
      </c>
      <c r="Q50" s="463">
        <f>'ภาพรวมกระจาย นน.ระดับรายวิชา'!P49</f>
        <v>1.875</v>
      </c>
      <c r="R50" s="466">
        <v>34</v>
      </c>
      <c r="S50" s="397"/>
      <c r="T50" s="397"/>
      <c r="U50" s="397"/>
      <c r="V50" s="397"/>
      <c r="W50" s="397"/>
      <c r="X50" s="397"/>
      <c r="Y50" s="397"/>
      <c r="Z50" s="398">
        <f>'ภาพรวมกระจาย นน. ระดับหลักสูตร'!Q49</f>
        <v>7</v>
      </c>
      <c r="AA50" s="463">
        <f>'ภาพรวมกระจาย นน.ระดับรายวิชา'!Y49</f>
        <v>0.49000000000000005</v>
      </c>
      <c r="AB50" s="466">
        <v>9</v>
      </c>
      <c r="AC50" s="397"/>
      <c r="AD50" s="397"/>
      <c r="AE50" s="397"/>
      <c r="AF50" s="397"/>
      <c r="AG50" s="397"/>
      <c r="AH50" s="397"/>
      <c r="AI50" s="397"/>
      <c r="AJ50" s="398">
        <f>'ภาพรวมกระจาย นน. ระดับหลักสูตร'!W49</f>
        <v>4</v>
      </c>
      <c r="AK50" s="463">
        <f>'ภาพรวมกระจาย นน.ระดับรายวิชา'!AH49</f>
        <v>0.28000000000000003</v>
      </c>
      <c r="AL50" s="466">
        <v>5</v>
      </c>
      <c r="AM50" s="397"/>
      <c r="AN50" s="397"/>
      <c r="AO50" s="397"/>
      <c r="AP50" s="397"/>
      <c r="AQ50" s="469"/>
      <c r="AR50" s="469"/>
      <c r="AS50" s="397"/>
      <c r="AT50" s="398">
        <f>'ภาพรวมกระจาย นน. ระดับหลักสูตร'!AC49</f>
        <v>9</v>
      </c>
      <c r="AU50" s="463">
        <f>'ภาพรวมกระจาย นน.ระดับรายวิชา'!AQ49</f>
        <v>0.45</v>
      </c>
      <c r="AV50" s="466">
        <v>8</v>
      </c>
      <c r="AW50" s="397"/>
      <c r="AX50" s="397"/>
      <c r="AY50" s="397"/>
      <c r="AZ50" s="397"/>
      <c r="BA50" s="397"/>
      <c r="BB50" s="397"/>
      <c r="BC50" s="397"/>
      <c r="BD50" s="397"/>
      <c r="BE50" s="397"/>
      <c r="BF50" s="398">
        <f>'ภาพรวมกระจาย นน. ระดับหลักสูตร'!AI49</f>
        <v>25</v>
      </c>
      <c r="BG50" s="463">
        <f>'ภาพรวมกระจาย นน.ระดับรายวิชา'!BA49</f>
        <v>1</v>
      </c>
      <c r="BH50" s="466">
        <v>18</v>
      </c>
      <c r="BI50" s="398">
        <f>'ภาพรวมกระจาย นน. ระดับหลักสูตร'!AK49</f>
        <v>5</v>
      </c>
      <c r="BJ50" s="463">
        <f>'ภาพรวมกระจาย นน.ระดับรายวิชา'!BD49</f>
        <v>0.2</v>
      </c>
      <c r="BK50" s="466">
        <v>4</v>
      </c>
      <c r="BL50" s="397"/>
      <c r="BM50" s="397"/>
      <c r="BN50" s="397"/>
      <c r="BO50" s="397"/>
      <c r="BP50" s="398">
        <f>'ภาพรวมกระจาย นน. ระดับหลักสูตร'!AO49</f>
        <v>6</v>
      </c>
      <c r="BQ50" s="463">
        <f>'ภาพรวมกระจาย นน.ระดับรายวิชา'!BJ49</f>
        <v>0.24000000000000002</v>
      </c>
      <c r="BR50" s="466">
        <v>4</v>
      </c>
      <c r="BS50" s="397"/>
      <c r="BT50" s="397"/>
      <c r="BU50" s="397"/>
      <c r="BV50" s="397"/>
      <c r="BW50" s="397"/>
      <c r="BX50" s="397"/>
      <c r="BY50" s="397"/>
      <c r="BZ50" s="398">
        <f>'ภาพรวมกระจาย นน. ระดับหลักสูตร'!AU49</f>
        <v>4</v>
      </c>
      <c r="CA50" s="463">
        <f>'ภาพรวมกระจาย นน.ระดับรายวิชา'!BS49</f>
        <v>0.28000000000000003</v>
      </c>
      <c r="CB50" s="466">
        <v>5</v>
      </c>
      <c r="CC50" s="397"/>
      <c r="CD50" s="397"/>
      <c r="CE50" s="397"/>
      <c r="CF50" s="398">
        <f>'ภาพรวมกระจาย นน. ระดับหลักสูตร'!AX49</f>
        <v>3</v>
      </c>
      <c r="CG50" s="463">
        <f>'ภาพรวมกระจาย นน.ระดับรายวิชา'!BX49</f>
        <v>0.21000000000000002</v>
      </c>
      <c r="CH50" s="466">
        <v>4</v>
      </c>
      <c r="CI50" s="397"/>
      <c r="CJ50" s="397"/>
      <c r="CK50" s="397"/>
      <c r="CL50" s="398">
        <f>'ภาพรวมกระจาย นน. ระดับหลักสูตร'!BA49</f>
        <v>17</v>
      </c>
      <c r="CM50" s="463">
        <f>'ภาพรวมกระจาย นน.ระดับรายวิชา'!CC49</f>
        <v>0.51</v>
      </c>
      <c r="CN50" s="466">
        <v>9</v>
      </c>
      <c r="CO50" s="397"/>
      <c r="CP50" s="397"/>
      <c r="CQ50" s="397"/>
      <c r="CR50" s="397"/>
      <c r="CS50" s="397"/>
      <c r="CT50" s="397"/>
      <c r="CU50" s="397"/>
      <c r="CV50" s="397"/>
      <c r="CW50" s="397"/>
      <c r="CX50" s="397"/>
      <c r="CY50" s="397"/>
      <c r="CZ50" s="397"/>
      <c r="DA50" s="397"/>
      <c r="DB50" s="397"/>
      <c r="DC50" s="397"/>
      <c r="DD50" s="397"/>
      <c r="DE50" s="463">
        <f>Q50+AA50+AK50+AU50+BG50+BJ50+BQ50+CA50+CG50+CM50</f>
        <v>5.535000000000001</v>
      </c>
      <c r="DF50" s="466">
        <f>R50+AB50+AL50+AV50+BH50+BK50+BR50+CB50+CH50+CN50</f>
        <v>100</v>
      </c>
    </row>
    <row r="51" spans="1:110" ht="26.25" customHeight="1" x14ac:dyDescent="0.4">
      <c r="A51" s="23">
        <v>8</v>
      </c>
      <c r="B51" s="270" t="s">
        <v>61</v>
      </c>
      <c r="C51" s="397"/>
      <c r="D51" s="397"/>
      <c r="E51" s="397"/>
      <c r="F51" s="397"/>
      <c r="G51" s="397"/>
      <c r="H51" s="397"/>
      <c r="I51" s="397"/>
      <c r="J51" s="397"/>
      <c r="K51" s="397"/>
      <c r="L51" s="397"/>
      <c r="M51" s="397"/>
      <c r="N51" s="397"/>
      <c r="O51" s="397"/>
      <c r="P51" s="398">
        <f>'ภาพรวมกระจาย นน. ระดับหลักสูตร'!K50</f>
        <v>7.5</v>
      </c>
      <c r="Q51" s="463">
        <f>'ภาพรวมกระจาย นน.ระดับรายวิชา'!P50</f>
        <v>1.875</v>
      </c>
      <c r="R51" s="466">
        <v>51</v>
      </c>
      <c r="S51" s="397"/>
      <c r="T51" s="397"/>
      <c r="U51" s="397"/>
      <c r="V51" s="397"/>
      <c r="W51" s="397"/>
      <c r="X51" s="397"/>
      <c r="Y51" s="397"/>
      <c r="Z51" s="398">
        <f>'ภาพรวมกระจาย นน. ระดับหลักสูตร'!Q50</f>
        <v>8</v>
      </c>
      <c r="AA51" s="463">
        <f>'ภาพรวมกระจาย นน.ระดับรายวิชา'!Y50</f>
        <v>0.56000000000000005</v>
      </c>
      <c r="AB51" s="466">
        <v>15</v>
      </c>
      <c r="AC51" s="397"/>
      <c r="AD51" s="397"/>
      <c r="AE51" s="397"/>
      <c r="AF51" s="397"/>
      <c r="AG51" s="397"/>
      <c r="AH51" s="397"/>
      <c r="AI51" s="397"/>
      <c r="AJ51" s="398">
        <f>'ภาพรวมกระจาย นน. ระดับหลักสูตร'!W50</f>
        <v>2</v>
      </c>
      <c r="AK51" s="463">
        <f>'ภาพรวมกระจาย นน.ระดับรายวิชา'!AH50</f>
        <v>0.14000000000000001</v>
      </c>
      <c r="AL51" s="466">
        <v>4</v>
      </c>
      <c r="AM51" s="398">
        <f>'ภาพรวมกระจาย นน. ระดับหลักสูตร'!Y50</f>
        <v>2</v>
      </c>
      <c r="AN51" s="463">
        <f>'ภาพรวมกระจาย นน.ระดับรายวิชา'!AK50</f>
        <v>0.13957446808510637</v>
      </c>
      <c r="AO51" s="466">
        <v>4</v>
      </c>
      <c r="AP51" s="397"/>
      <c r="AQ51" s="469"/>
      <c r="AR51" s="397"/>
      <c r="AS51" s="397"/>
      <c r="AT51" s="397"/>
      <c r="AU51" s="397"/>
      <c r="AV51" s="397"/>
      <c r="AW51" s="397"/>
      <c r="AX51" s="397"/>
      <c r="AY51" s="397"/>
      <c r="AZ51" s="397"/>
      <c r="BA51" s="397"/>
      <c r="BB51" s="397"/>
      <c r="BC51" s="397"/>
      <c r="BD51" s="397"/>
      <c r="BE51" s="397"/>
      <c r="BF51" s="398">
        <f>'ภาพรวมกระจาย นน. ระดับหลักสูตร'!AI50</f>
        <v>10</v>
      </c>
      <c r="BG51" s="463">
        <f>'ภาพรวมกระจาย นน.ระดับรายวิชา'!BA50</f>
        <v>0.4</v>
      </c>
      <c r="BH51" s="466">
        <v>11</v>
      </c>
      <c r="BI51" s="398">
        <f>'ภาพรวมกระจาย นน. ระดับหลักสูตร'!AK50</f>
        <v>5</v>
      </c>
      <c r="BJ51" s="463">
        <f>'ภาพรวมกระจาย นน.ระดับรายวิชา'!BD50</f>
        <v>0.2</v>
      </c>
      <c r="BK51" s="466">
        <v>5</v>
      </c>
      <c r="BL51" s="397"/>
      <c r="BM51" s="397"/>
      <c r="BN51" s="397"/>
      <c r="BO51" s="397"/>
      <c r="BP51" s="398">
        <f>'ภาพรวมกระจาย นน. ระดับหลักสูตร'!AO50</f>
        <v>6</v>
      </c>
      <c r="BQ51" s="463">
        <f>'ภาพรวมกระจาย นน.ระดับรายวิชา'!BJ50</f>
        <v>0.24000000000000002</v>
      </c>
      <c r="BR51" s="466">
        <v>6</v>
      </c>
      <c r="BS51" s="397"/>
      <c r="BT51" s="397"/>
      <c r="BU51" s="397"/>
      <c r="BV51" s="397"/>
      <c r="BW51" s="398">
        <f>'ภาพรวมกระจาย นน. ระดับหลักสูตร'!AS50</f>
        <v>2</v>
      </c>
      <c r="BX51" s="463">
        <f>'ภาพรวมกระจาย นน.ระดับรายวิชา'!BP50</f>
        <v>0.13999999999999999</v>
      </c>
      <c r="BY51" s="466">
        <v>4</v>
      </c>
      <c r="BZ51" s="397"/>
      <c r="CA51" s="397"/>
      <c r="CB51" s="397"/>
      <c r="CC51" s="397"/>
      <c r="CD51" s="397"/>
      <c r="CE51" s="397"/>
      <c r="CF51" s="397"/>
      <c r="CG51" s="397"/>
      <c r="CH51" s="397"/>
      <c r="CI51" s="397"/>
      <c r="CJ51" s="397"/>
      <c r="CK51" s="397"/>
      <c r="CL51" s="397"/>
      <c r="CM51" s="397"/>
      <c r="CN51" s="397"/>
      <c r="CO51" s="397"/>
      <c r="CP51" s="397"/>
      <c r="CQ51" s="397"/>
      <c r="CR51" s="397"/>
      <c r="CS51" s="397"/>
      <c r="CT51" s="397"/>
      <c r="CU51" s="397"/>
      <c r="CV51" s="397"/>
      <c r="CW51" s="397"/>
      <c r="CX51" s="397"/>
      <c r="CY51" s="397"/>
      <c r="CZ51" s="397"/>
      <c r="DA51" s="397"/>
      <c r="DB51" s="397"/>
      <c r="DC51" s="397"/>
      <c r="DD51" s="397"/>
      <c r="DE51" s="463">
        <f>Q51+AA51+AK51+AN51+BG51+BJ51+BQ51+BX51</f>
        <v>3.6945744680851069</v>
      </c>
      <c r="DF51" s="466">
        <f>R51+AB51+AL51+AO51+BH51+BK51+BR51+BY51</f>
        <v>100</v>
      </c>
    </row>
    <row r="52" spans="1:110" x14ac:dyDescent="0.4">
      <c r="A52" s="23">
        <v>9</v>
      </c>
      <c r="B52" s="270" t="s">
        <v>62</v>
      </c>
      <c r="C52" s="397"/>
      <c r="D52" s="397"/>
      <c r="E52" s="397"/>
      <c r="F52" s="397"/>
      <c r="G52" s="397"/>
      <c r="H52" s="397"/>
      <c r="I52" s="397"/>
      <c r="J52" s="397"/>
      <c r="K52" s="397"/>
      <c r="L52" s="397"/>
      <c r="M52" s="397"/>
      <c r="N52" s="397"/>
      <c r="O52" s="397"/>
      <c r="P52" s="398">
        <f>'ภาพรวมกระจาย นน. ระดับหลักสูตร'!K51</f>
        <v>7.5</v>
      </c>
      <c r="Q52" s="463">
        <f>'ภาพรวมกระจาย นน.ระดับรายวิชา'!P51</f>
        <v>1.875</v>
      </c>
      <c r="R52" s="466">
        <v>33</v>
      </c>
      <c r="S52" s="397"/>
      <c r="T52" s="397"/>
      <c r="U52" s="397"/>
      <c r="V52" s="397"/>
      <c r="W52" s="397"/>
      <c r="X52" s="397"/>
      <c r="Y52" s="397"/>
      <c r="Z52" s="398">
        <f>'ภาพรวมกระจาย นน. ระดับหลักสูตร'!Q51</f>
        <v>8</v>
      </c>
      <c r="AA52" s="463">
        <f>'ภาพรวมกระจาย นน.ระดับรายวิชา'!Y51</f>
        <v>0.56000000000000005</v>
      </c>
      <c r="AB52" s="466">
        <v>10</v>
      </c>
      <c r="AC52" s="397"/>
      <c r="AD52" s="397"/>
      <c r="AE52" s="397"/>
      <c r="AF52" s="397"/>
      <c r="AG52" s="397"/>
      <c r="AH52" s="397"/>
      <c r="AI52" s="397"/>
      <c r="AJ52" s="398">
        <f>'ภาพรวมกระจาย นน. ระดับหลักสูตร'!W51</f>
        <v>8</v>
      </c>
      <c r="AK52" s="463">
        <f>'ภาพรวมกระจาย นน.ระดับรายวิชา'!AH51</f>
        <v>0.56000000000000005</v>
      </c>
      <c r="AL52" s="466">
        <v>10</v>
      </c>
      <c r="AM52" s="397"/>
      <c r="AN52" s="397"/>
      <c r="AO52" s="397"/>
      <c r="AP52" s="397"/>
      <c r="AQ52" s="469"/>
      <c r="AR52" s="397"/>
      <c r="AS52" s="397"/>
      <c r="AT52" s="397"/>
      <c r="AU52" s="397"/>
      <c r="AV52" s="397"/>
      <c r="AW52" s="397"/>
      <c r="AX52" s="397"/>
      <c r="AY52" s="397"/>
      <c r="AZ52" s="397"/>
      <c r="BA52" s="397"/>
      <c r="BB52" s="397"/>
      <c r="BC52" s="397"/>
      <c r="BD52" s="397"/>
      <c r="BE52" s="397"/>
      <c r="BF52" s="398">
        <f>'ภาพรวมกระจาย นน. ระดับหลักสูตร'!AI51</f>
        <v>15</v>
      </c>
      <c r="BG52" s="463">
        <f>'ภาพรวมกระจาย นน.ระดับรายวิชา'!BA51</f>
        <v>0.6</v>
      </c>
      <c r="BH52" s="466">
        <v>10</v>
      </c>
      <c r="BI52" s="397"/>
      <c r="BJ52" s="397"/>
      <c r="BK52" s="397"/>
      <c r="BL52" s="397"/>
      <c r="BM52" s="397"/>
      <c r="BN52" s="397"/>
      <c r="BO52" s="397"/>
      <c r="BP52" s="398">
        <f>'ภาพรวมกระจาย นน. ระดับหลักสูตร'!AO51</f>
        <v>6</v>
      </c>
      <c r="BQ52" s="463">
        <f>'ภาพรวมกระจาย นน.ระดับรายวิชา'!BJ51</f>
        <v>0.24000000000000002</v>
      </c>
      <c r="BR52" s="466">
        <v>4</v>
      </c>
      <c r="BS52" s="397"/>
      <c r="BT52" s="397"/>
      <c r="BU52" s="397"/>
      <c r="BV52" s="397"/>
      <c r="BW52" s="397"/>
      <c r="BX52" s="397"/>
      <c r="BY52" s="397"/>
      <c r="BZ52" s="398">
        <f>'ภาพรวมกระจาย นน. ระดับหลักสูตร'!AU51</f>
        <v>7</v>
      </c>
      <c r="CA52" s="463">
        <f>'ภาพรวมกระจาย นน.ระดับรายวิชา'!BS51</f>
        <v>0.49</v>
      </c>
      <c r="CB52" s="466">
        <v>9</v>
      </c>
      <c r="CC52" s="397"/>
      <c r="CD52" s="397"/>
      <c r="CE52" s="397"/>
      <c r="CF52" s="397"/>
      <c r="CG52" s="397"/>
      <c r="CH52" s="397"/>
      <c r="CI52" s="397"/>
      <c r="CJ52" s="397"/>
      <c r="CK52" s="397"/>
      <c r="CL52" s="398">
        <f>'ภาพรวมกระจาย นน. ระดับหลักสูตร'!BA51</f>
        <v>18</v>
      </c>
      <c r="CM52" s="463">
        <f>'ภาพรวมกระจาย นน.ระดับรายวิชา'!CC51</f>
        <v>0.54</v>
      </c>
      <c r="CN52" s="466">
        <v>9</v>
      </c>
      <c r="CO52" s="397"/>
      <c r="CP52" s="397"/>
      <c r="CQ52" s="397"/>
      <c r="CR52" s="397"/>
      <c r="CS52" s="397"/>
      <c r="CT52" s="397"/>
      <c r="CU52" s="397"/>
      <c r="CV52" s="398">
        <f>'ภาพรวมกระจาย นน. ระดับหลักสูตร'!BG51</f>
        <v>25</v>
      </c>
      <c r="CW52" s="463">
        <f>'ภาพรวมกระจาย นน.ระดับรายวิชา'!CL51</f>
        <v>0.75</v>
      </c>
      <c r="CX52" s="466">
        <v>13</v>
      </c>
      <c r="CY52" s="397"/>
      <c r="CZ52" s="397"/>
      <c r="DA52" s="397"/>
      <c r="DB52" s="398">
        <f>'ภาพรวมกระจาย นน. ระดับหลักสูตร'!BJ51</f>
        <v>5</v>
      </c>
      <c r="DC52" s="463">
        <f>'ภาพรวมกระจาย นน.ระดับรายวิชา'!CQ51</f>
        <v>0.15000000000000002</v>
      </c>
      <c r="DD52" s="466">
        <v>2</v>
      </c>
      <c r="DE52" s="463">
        <f>Q52+AA52+AK52+BG52+BQ52+CA52+CM52+CW52+DC52</f>
        <v>5.7650000000000006</v>
      </c>
      <c r="DF52" s="466">
        <f>R52+AB52+AL52+BH52+BR52+CB52+CN52+CX52+DD52</f>
        <v>100</v>
      </c>
    </row>
    <row r="53" spans="1:110" ht="26.25" customHeight="1" x14ac:dyDescent="0.4">
      <c r="A53" s="595" t="s">
        <v>63</v>
      </c>
      <c r="B53" s="595"/>
      <c r="C53" s="460"/>
      <c r="D53" s="460"/>
      <c r="E53" s="460"/>
      <c r="F53" s="460"/>
      <c r="G53" s="460"/>
      <c r="H53" s="460"/>
      <c r="I53" s="460"/>
      <c r="J53" s="460"/>
      <c r="K53" s="460"/>
      <c r="L53" s="460"/>
      <c r="M53" s="460"/>
      <c r="N53" s="460"/>
      <c r="O53" s="460"/>
      <c r="P53" s="460"/>
      <c r="Q53" s="460"/>
      <c r="R53" s="460"/>
      <c r="S53" s="460"/>
      <c r="T53" s="460"/>
      <c r="U53" s="460"/>
      <c r="V53" s="460"/>
      <c r="W53" s="460"/>
      <c r="X53" s="460"/>
      <c r="Y53" s="460"/>
      <c r="Z53" s="460"/>
      <c r="AA53" s="460"/>
      <c r="AB53" s="460"/>
      <c r="AC53" s="460"/>
      <c r="AD53" s="460"/>
      <c r="AE53" s="460"/>
      <c r="AF53" s="460"/>
      <c r="AG53" s="460"/>
      <c r="AH53" s="460"/>
      <c r="AI53" s="460"/>
      <c r="AJ53" s="460"/>
      <c r="AK53" s="460"/>
      <c r="AL53" s="460"/>
      <c r="AM53" s="460"/>
      <c r="AN53" s="460"/>
      <c r="AO53" s="460"/>
      <c r="AP53" s="460"/>
      <c r="AQ53" s="470"/>
      <c r="AR53" s="460"/>
      <c r="AS53" s="460"/>
      <c r="AT53" s="460"/>
      <c r="AU53" s="460"/>
      <c r="AV53" s="460"/>
      <c r="AW53" s="460"/>
      <c r="AX53" s="460"/>
      <c r="AY53" s="460"/>
      <c r="AZ53" s="460"/>
      <c r="BA53" s="460"/>
      <c r="BB53" s="460"/>
      <c r="BC53" s="460"/>
      <c r="BD53" s="460"/>
      <c r="BE53" s="460"/>
      <c r="BF53" s="460"/>
      <c r="BG53" s="460"/>
      <c r="BH53" s="460"/>
      <c r="BI53" s="460"/>
      <c r="BJ53" s="460"/>
      <c r="BK53" s="460"/>
      <c r="BL53" s="460"/>
      <c r="BM53" s="460"/>
      <c r="BN53" s="460"/>
      <c r="BO53" s="460"/>
      <c r="BP53" s="460"/>
      <c r="BQ53" s="460"/>
      <c r="BR53" s="460"/>
      <c r="BS53" s="460"/>
      <c r="BT53" s="460"/>
      <c r="BU53" s="460"/>
      <c r="BV53" s="460"/>
      <c r="BW53" s="460"/>
      <c r="BX53" s="460"/>
      <c r="BY53" s="460"/>
      <c r="BZ53" s="460"/>
      <c r="CA53" s="460"/>
      <c r="CB53" s="460"/>
      <c r="CC53" s="460"/>
      <c r="CD53" s="460"/>
      <c r="CE53" s="460"/>
      <c r="CF53" s="460"/>
      <c r="CG53" s="460"/>
      <c r="CH53" s="460"/>
      <c r="CI53" s="460"/>
      <c r="CJ53" s="460"/>
      <c r="CK53" s="460"/>
      <c r="CL53" s="460"/>
      <c r="CM53" s="460"/>
      <c r="CN53" s="460"/>
      <c r="CO53" s="460"/>
      <c r="CP53" s="460"/>
      <c r="CQ53" s="460"/>
      <c r="CR53" s="460"/>
      <c r="CS53" s="460"/>
      <c r="CT53" s="460"/>
      <c r="CU53" s="460"/>
      <c r="CV53" s="460"/>
      <c r="CW53" s="460"/>
      <c r="CX53" s="460"/>
      <c r="CY53" s="460"/>
      <c r="CZ53" s="460"/>
      <c r="DA53" s="460"/>
      <c r="DB53" s="460"/>
      <c r="DC53" s="460"/>
      <c r="DD53" s="460"/>
      <c r="DE53" s="463"/>
      <c r="DF53" s="466"/>
    </row>
    <row r="54" spans="1:110" ht="26.25" customHeight="1" x14ac:dyDescent="0.4">
      <c r="A54" s="23">
        <v>1</v>
      </c>
      <c r="B54" s="270" t="s">
        <v>492</v>
      </c>
      <c r="C54" s="398">
        <f>'ภาพรวมกระจาย นน. ระดับหลักสูตร'!C53</f>
        <v>1</v>
      </c>
      <c r="D54" s="463">
        <f>'ภาพรวมกระจาย นน.ระดับรายวิชา'!D53</f>
        <v>0.349874686716792</v>
      </c>
      <c r="E54" s="466">
        <v>80</v>
      </c>
      <c r="F54" s="397"/>
      <c r="G54" s="397"/>
      <c r="H54" s="397"/>
      <c r="I54" s="397"/>
      <c r="J54" s="397"/>
      <c r="K54" s="397"/>
      <c r="L54" s="397"/>
      <c r="M54" s="397"/>
      <c r="N54" s="397"/>
      <c r="O54" s="397"/>
      <c r="P54" s="397"/>
      <c r="Q54" s="397"/>
      <c r="R54" s="397"/>
      <c r="S54" s="397"/>
      <c r="T54" s="397"/>
      <c r="U54" s="397"/>
      <c r="V54" s="397"/>
      <c r="W54" s="397"/>
      <c r="X54" s="397"/>
      <c r="Y54" s="397"/>
      <c r="Z54" s="397"/>
      <c r="AA54" s="397"/>
      <c r="AB54" s="397"/>
      <c r="AC54" s="397"/>
      <c r="AD54" s="397"/>
      <c r="AE54" s="397"/>
      <c r="AF54" s="397"/>
      <c r="AG54" s="397"/>
      <c r="AH54" s="397"/>
      <c r="AI54" s="397"/>
      <c r="AJ54" s="397"/>
      <c r="AK54" s="397"/>
      <c r="AL54" s="397"/>
      <c r="AM54" s="397"/>
      <c r="AN54" s="397"/>
      <c r="AO54" s="397"/>
      <c r="AP54" s="397"/>
      <c r="AQ54" s="469"/>
      <c r="AR54" s="397"/>
      <c r="AS54" s="397"/>
      <c r="AT54" s="397"/>
      <c r="AU54" s="397"/>
      <c r="AV54" s="397"/>
      <c r="AW54" s="397"/>
      <c r="AX54" s="397"/>
      <c r="AY54" s="397"/>
      <c r="AZ54" s="397"/>
      <c r="BA54" s="397"/>
      <c r="BB54" s="397"/>
      <c r="BC54" s="397"/>
      <c r="BD54" s="397"/>
      <c r="BE54" s="397"/>
      <c r="BF54" s="397"/>
      <c r="BG54" s="397"/>
      <c r="BH54" s="397"/>
      <c r="BI54" s="397"/>
      <c r="BJ54" s="397"/>
      <c r="BK54" s="397"/>
      <c r="BL54" s="397"/>
      <c r="BM54" s="397"/>
      <c r="BN54" s="397"/>
      <c r="BO54" s="397"/>
      <c r="BP54" s="397"/>
      <c r="BQ54" s="397"/>
      <c r="BR54" s="397"/>
      <c r="BS54" s="397"/>
      <c r="BT54" s="397"/>
      <c r="BU54" s="397"/>
      <c r="BV54" s="397"/>
      <c r="BW54" s="397"/>
      <c r="BX54" s="397"/>
      <c r="BY54" s="397"/>
      <c r="BZ54" s="397"/>
      <c r="CA54" s="397"/>
      <c r="CB54" s="397"/>
      <c r="CC54" s="397"/>
      <c r="CD54" s="397"/>
      <c r="CE54" s="397"/>
      <c r="CF54" s="397"/>
      <c r="CG54" s="397"/>
      <c r="CH54" s="397"/>
      <c r="CI54" s="398">
        <f>'ภาพรวมกระจาย นน. ระดับหลักสูตร'!AY53</f>
        <v>3</v>
      </c>
      <c r="CJ54" s="463">
        <f>'ภาพรวมกระจาย นน.ระดับรายวิชา'!BZ53</f>
        <v>8.9696969696969692E-2</v>
      </c>
      <c r="CK54" s="466">
        <v>20</v>
      </c>
      <c r="CL54" s="397"/>
      <c r="CM54" s="397"/>
      <c r="CN54" s="397"/>
      <c r="CO54" s="397"/>
      <c r="CP54" s="397"/>
      <c r="CQ54" s="397"/>
      <c r="CR54" s="397"/>
      <c r="CS54" s="397"/>
      <c r="CT54" s="397"/>
      <c r="CU54" s="397"/>
      <c r="CV54" s="397"/>
      <c r="CW54" s="397"/>
      <c r="CX54" s="397"/>
      <c r="CY54" s="397"/>
      <c r="CZ54" s="397"/>
      <c r="DA54" s="397"/>
      <c r="DB54" s="397"/>
      <c r="DC54" s="397"/>
      <c r="DD54" s="397"/>
      <c r="DE54" s="463">
        <f>D54+CJ54</f>
        <v>0.43957165641376172</v>
      </c>
      <c r="DF54" s="466">
        <f>E54+CK54</f>
        <v>100</v>
      </c>
    </row>
    <row r="55" spans="1:110" ht="26.25" customHeight="1" x14ac:dyDescent="0.4">
      <c r="A55" s="23">
        <v>2</v>
      </c>
      <c r="B55" s="270" t="s">
        <v>20</v>
      </c>
      <c r="C55" s="397"/>
      <c r="D55" s="397"/>
      <c r="E55" s="397"/>
      <c r="F55" s="397"/>
      <c r="G55" s="397"/>
      <c r="H55" s="397"/>
      <c r="I55" s="397"/>
      <c r="J55" s="397"/>
      <c r="K55" s="397"/>
      <c r="L55" s="397"/>
      <c r="M55" s="397"/>
      <c r="N55" s="397"/>
      <c r="O55" s="397"/>
      <c r="P55" s="397"/>
      <c r="Q55" s="397"/>
      <c r="R55" s="397"/>
      <c r="S55" s="397"/>
      <c r="T55" s="397"/>
      <c r="U55" s="397"/>
      <c r="V55" s="397"/>
      <c r="W55" s="397"/>
      <c r="X55" s="397"/>
      <c r="Y55" s="397"/>
      <c r="Z55" s="397"/>
      <c r="AA55" s="397"/>
      <c r="AB55" s="397"/>
      <c r="AC55" s="397"/>
      <c r="AD55" s="397"/>
      <c r="AE55" s="397"/>
      <c r="AF55" s="397"/>
      <c r="AG55" s="397"/>
      <c r="AH55" s="397"/>
      <c r="AI55" s="397"/>
      <c r="AJ55" s="397"/>
      <c r="AK55" s="397"/>
      <c r="AL55" s="397"/>
      <c r="AM55" s="397"/>
      <c r="AN55" s="397"/>
      <c r="AO55" s="397"/>
      <c r="AP55" s="397"/>
      <c r="AQ55" s="469"/>
      <c r="AR55" s="397"/>
      <c r="AS55" s="397"/>
      <c r="AT55" s="397"/>
      <c r="AU55" s="397"/>
      <c r="AV55" s="397"/>
      <c r="AW55" s="397"/>
      <c r="AX55" s="397"/>
      <c r="AY55" s="397"/>
      <c r="AZ55" s="397"/>
      <c r="BA55" s="397"/>
      <c r="BB55" s="397"/>
      <c r="BC55" s="397"/>
      <c r="BD55" s="397"/>
      <c r="BE55" s="397"/>
      <c r="BF55" s="397"/>
      <c r="BG55" s="397"/>
      <c r="BH55" s="397"/>
      <c r="BI55" s="397"/>
      <c r="BJ55" s="397"/>
      <c r="BK55" s="397"/>
      <c r="BL55" s="397"/>
      <c r="BM55" s="397"/>
      <c r="BN55" s="397"/>
      <c r="BO55" s="397"/>
      <c r="BP55" s="397"/>
      <c r="BQ55" s="397"/>
      <c r="BR55" s="397"/>
      <c r="BS55" s="397"/>
      <c r="BT55" s="397"/>
      <c r="BU55" s="397"/>
      <c r="BV55" s="397"/>
      <c r="BW55" s="397"/>
      <c r="BX55" s="397"/>
      <c r="BY55" s="397"/>
      <c r="BZ55" s="397"/>
      <c r="CA55" s="397"/>
      <c r="CB55" s="397"/>
      <c r="CC55" s="397"/>
      <c r="CD55" s="397"/>
      <c r="CE55" s="397"/>
      <c r="CF55" s="397"/>
      <c r="CG55" s="397"/>
      <c r="CH55" s="397"/>
      <c r="CI55" s="397"/>
      <c r="CJ55" s="397"/>
      <c r="CK55" s="397"/>
      <c r="CL55" s="397"/>
      <c r="CM55" s="397"/>
      <c r="CN55" s="397"/>
      <c r="CO55" s="397"/>
      <c r="CP55" s="397"/>
      <c r="CQ55" s="397"/>
      <c r="CR55" s="397"/>
      <c r="CS55" s="397"/>
      <c r="CT55" s="397"/>
      <c r="CU55" s="397"/>
      <c r="CV55" s="397"/>
      <c r="CW55" s="397"/>
      <c r="CX55" s="397"/>
      <c r="CY55" s="397"/>
      <c r="CZ55" s="397"/>
      <c r="DA55" s="397"/>
      <c r="DB55" s="397"/>
      <c r="DC55" s="397"/>
      <c r="DD55" s="397"/>
      <c r="DE55" s="463"/>
      <c r="DF55" s="466"/>
    </row>
    <row r="56" spans="1:110" ht="26.25" customHeight="1" x14ac:dyDescent="0.4">
      <c r="A56" s="23">
        <v>3</v>
      </c>
      <c r="B56" s="270" t="s">
        <v>65</v>
      </c>
      <c r="C56" s="397"/>
      <c r="D56" s="397"/>
      <c r="E56" s="397"/>
      <c r="F56" s="397"/>
      <c r="G56" s="397"/>
      <c r="H56" s="397"/>
      <c r="I56" s="397"/>
      <c r="J56" s="397"/>
      <c r="K56" s="397"/>
      <c r="L56" s="397"/>
      <c r="M56" s="397"/>
      <c r="N56" s="397"/>
      <c r="O56" s="397"/>
      <c r="P56" s="397"/>
      <c r="Q56" s="397"/>
      <c r="R56" s="397"/>
      <c r="S56" s="397"/>
      <c r="T56" s="397"/>
      <c r="U56" s="397"/>
      <c r="V56" s="397"/>
      <c r="W56" s="397"/>
      <c r="X56" s="397"/>
      <c r="Y56" s="397"/>
      <c r="Z56" s="397"/>
      <c r="AA56" s="397"/>
      <c r="AB56" s="397"/>
      <c r="AC56" s="397"/>
      <c r="AD56" s="397"/>
      <c r="AE56" s="397"/>
      <c r="AF56" s="397"/>
      <c r="AG56" s="397"/>
      <c r="AH56" s="397"/>
      <c r="AI56" s="397"/>
      <c r="AJ56" s="397"/>
      <c r="AK56" s="397"/>
      <c r="AL56" s="397"/>
      <c r="AM56" s="397"/>
      <c r="AN56" s="397"/>
      <c r="AO56" s="397"/>
      <c r="AP56" s="397"/>
      <c r="AQ56" s="469"/>
      <c r="AR56" s="397"/>
      <c r="AS56" s="397"/>
      <c r="AT56" s="397"/>
      <c r="AU56" s="397"/>
      <c r="AV56" s="397"/>
      <c r="AW56" s="397"/>
      <c r="AX56" s="397"/>
      <c r="AY56" s="397"/>
      <c r="AZ56" s="397"/>
      <c r="BA56" s="397"/>
      <c r="BB56" s="397"/>
      <c r="BC56" s="397"/>
      <c r="BD56" s="397"/>
      <c r="BE56" s="397"/>
      <c r="BF56" s="397"/>
      <c r="BG56" s="397"/>
      <c r="BH56" s="397"/>
      <c r="BI56" s="397"/>
      <c r="BJ56" s="397"/>
      <c r="BK56" s="397"/>
      <c r="BL56" s="397"/>
      <c r="BM56" s="397"/>
      <c r="BN56" s="397"/>
      <c r="BO56" s="397"/>
      <c r="BP56" s="397"/>
      <c r="BQ56" s="397"/>
      <c r="BR56" s="397"/>
      <c r="BS56" s="397"/>
      <c r="BT56" s="397"/>
      <c r="BU56" s="397"/>
      <c r="BV56" s="397"/>
      <c r="BW56" s="397"/>
      <c r="BX56" s="397"/>
      <c r="BY56" s="397"/>
      <c r="BZ56" s="397"/>
      <c r="CA56" s="397"/>
      <c r="CB56" s="397"/>
      <c r="CC56" s="397"/>
      <c r="CD56" s="397"/>
      <c r="CE56" s="397"/>
      <c r="CF56" s="397"/>
      <c r="CG56" s="397"/>
      <c r="CH56" s="397"/>
      <c r="CI56" s="397"/>
      <c r="CJ56" s="397"/>
      <c r="CK56" s="397"/>
      <c r="CL56" s="397"/>
      <c r="CM56" s="397"/>
      <c r="CN56" s="397"/>
      <c r="CO56" s="397"/>
      <c r="CP56" s="397"/>
      <c r="CQ56" s="397"/>
      <c r="CR56" s="397"/>
      <c r="CS56" s="397"/>
      <c r="CT56" s="397"/>
      <c r="CU56" s="397"/>
      <c r="CV56" s="397"/>
      <c r="CW56" s="397"/>
      <c r="CX56" s="397"/>
      <c r="CY56" s="397"/>
      <c r="CZ56" s="397"/>
      <c r="DA56" s="397"/>
      <c r="DB56" s="397"/>
      <c r="DC56" s="397"/>
      <c r="DD56" s="397"/>
      <c r="DE56" s="463"/>
      <c r="DF56" s="466"/>
    </row>
    <row r="57" spans="1:110" ht="26.25" customHeight="1" x14ac:dyDescent="0.4">
      <c r="A57" s="23">
        <v>4</v>
      </c>
      <c r="B57" s="270" t="s">
        <v>21</v>
      </c>
      <c r="C57" s="397"/>
      <c r="D57" s="397"/>
      <c r="E57" s="397"/>
      <c r="F57" s="397"/>
      <c r="G57" s="397"/>
      <c r="H57" s="397"/>
      <c r="I57" s="397"/>
      <c r="J57" s="397"/>
      <c r="K57" s="397"/>
      <c r="L57" s="397"/>
      <c r="M57" s="397"/>
      <c r="N57" s="397"/>
      <c r="O57" s="397"/>
      <c r="P57" s="397"/>
      <c r="Q57" s="397"/>
      <c r="R57" s="397"/>
      <c r="S57" s="397"/>
      <c r="T57" s="397"/>
      <c r="U57" s="397"/>
      <c r="V57" s="397"/>
      <c r="W57" s="397"/>
      <c r="X57" s="397"/>
      <c r="Y57" s="397"/>
      <c r="Z57" s="397"/>
      <c r="AA57" s="397"/>
      <c r="AB57" s="397"/>
      <c r="AC57" s="397"/>
      <c r="AD57" s="397"/>
      <c r="AE57" s="397"/>
      <c r="AF57" s="397"/>
      <c r="AG57" s="397"/>
      <c r="AH57" s="397"/>
      <c r="AI57" s="397"/>
      <c r="AJ57" s="397"/>
      <c r="AK57" s="397"/>
      <c r="AL57" s="397"/>
      <c r="AM57" s="397"/>
      <c r="AN57" s="397"/>
      <c r="AO57" s="397"/>
      <c r="AP57" s="397"/>
      <c r="AQ57" s="469"/>
      <c r="AR57" s="397"/>
      <c r="AS57" s="397"/>
      <c r="AT57" s="397"/>
      <c r="AU57" s="397"/>
      <c r="AV57" s="397"/>
      <c r="AW57" s="397"/>
      <c r="AX57" s="397"/>
      <c r="AY57" s="397"/>
      <c r="AZ57" s="397"/>
      <c r="BA57" s="397"/>
      <c r="BB57" s="397"/>
      <c r="BC57" s="397"/>
      <c r="BD57" s="397"/>
      <c r="BE57" s="397"/>
      <c r="BF57" s="397"/>
      <c r="BG57" s="397"/>
      <c r="BH57" s="397"/>
      <c r="BI57" s="397"/>
      <c r="BJ57" s="397"/>
      <c r="BK57" s="397"/>
      <c r="BL57" s="397"/>
      <c r="BM57" s="397"/>
      <c r="BN57" s="397"/>
      <c r="BO57" s="397"/>
      <c r="BP57" s="397"/>
      <c r="BQ57" s="397"/>
      <c r="BR57" s="397"/>
      <c r="BS57" s="397"/>
      <c r="BT57" s="397"/>
      <c r="BU57" s="397"/>
      <c r="BV57" s="397"/>
      <c r="BW57" s="397"/>
      <c r="BX57" s="397"/>
      <c r="BY57" s="397"/>
      <c r="BZ57" s="397"/>
      <c r="CA57" s="397"/>
      <c r="CB57" s="397"/>
      <c r="CC57" s="397"/>
      <c r="CD57" s="397"/>
      <c r="CE57" s="397"/>
      <c r="CF57" s="397"/>
      <c r="CG57" s="397"/>
      <c r="CH57" s="397"/>
      <c r="CI57" s="397"/>
      <c r="CJ57" s="397"/>
      <c r="CK57" s="397"/>
      <c r="CL57" s="397"/>
      <c r="CM57" s="397"/>
      <c r="CN57" s="397"/>
      <c r="CO57" s="397"/>
      <c r="CP57" s="397"/>
      <c r="CQ57" s="397"/>
      <c r="CR57" s="397"/>
      <c r="CS57" s="397"/>
      <c r="CT57" s="397"/>
      <c r="CU57" s="397"/>
      <c r="CV57" s="397"/>
      <c r="CW57" s="397"/>
      <c r="CX57" s="397"/>
      <c r="CY57" s="397"/>
      <c r="CZ57" s="397"/>
      <c r="DA57" s="397"/>
      <c r="DB57" s="397"/>
      <c r="DC57" s="397"/>
      <c r="DD57" s="397"/>
      <c r="DE57" s="463"/>
      <c r="DF57" s="466"/>
    </row>
    <row r="58" spans="1:110" ht="26.25" customHeight="1" x14ac:dyDescent="0.4">
      <c r="A58" s="23">
        <v>5</v>
      </c>
      <c r="B58" s="270" t="s">
        <v>493</v>
      </c>
      <c r="C58" s="398">
        <f>'ภาพรวมกระจาย นน. ระดับหลักสูตร'!C57</f>
        <v>1</v>
      </c>
      <c r="D58" s="463">
        <f>'ภาพรวมกระจาย นน.ระดับรายวิชา'!D57</f>
        <v>0.349874686716792</v>
      </c>
      <c r="E58" s="466">
        <v>69</v>
      </c>
      <c r="F58" s="397"/>
      <c r="G58" s="397"/>
      <c r="H58" s="397"/>
      <c r="I58" s="397"/>
      <c r="J58" s="397"/>
      <c r="K58" s="397"/>
      <c r="L58" s="397"/>
      <c r="M58" s="397"/>
      <c r="N58" s="397"/>
      <c r="O58" s="397"/>
      <c r="P58" s="397"/>
      <c r="Q58" s="397"/>
      <c r="R58" s="397"/>
      <c r="S58" s="397"/>
      <c r="T58" s="397"/>
      <c r="U58" s="397"/>
      <c r="V58" s="397"/>
      <c r="W58" s="397"/>
      <c r="X58" s="463">
        <f>'ภาพรวมกระจาย นน.ระดับรายวิชา'!V57</f>
        <v>7.0126582278481009E-2</v>
      </c>
      <c r="Y58" s="466">
        <v>14</v>
      </c>
      <c r="Z58" s="397"/>
      <c r="AA58" s="397"/>
      <c r="AB58" s="397"/>
      <c r="AC58" s="397"/>
      <c r="AD58" s="397"/>
      <c r="AE58" s="397"/>
      <c r="AF58" s="397"/>
      <c r="AG58" s="397"/>
      <c r="AH58" s="397"/>
      <c r="AI58" s="397"/>
      <c r="AJ58" s="397"/>
      <c r="AK58" s="397"/>
      <c r="AL58" s="397"/>
      <c r="AM58" s="397"/>
      <c r="AN58" s="397"/>
      <c r="AO58" s="397"/>
      <c r="AP58" s="397"/>
      <c r="AQ58" s="469"/>
      <c r="AR58" s="397"/>
      <c r="AS58" s="397"/>
      <c r="AT58" s="397"/>
      <c r="AU58" s="397"/>
      <c r="AV58" s="397"/>
      <c r="AW58" s="397"/>
      <c r="AX58" s="397"/>
      <c r="AY58" s="397"/>
      <c r="AZ58" s="397"/>
      <c r="BA58" s="397"/>
      <c r="BB58" s="397"/>
      <c r="BC58" s="397"/>
      <c r="BD58" s="397"/>
      <c r="BE58" s="397"/>
      <c r="BF58" s="397"/>
      <c r="BG58" s="397"/>
      <c r="BH58" s="397"/>
      <c r="BI58" s="397"/>
      <c r="BJ58" s="397"/>
      <c r="BK58" s="397"/>
      <c r="BL58" s="397"/>
      <c r="BM58" s="397"/>
      <c r="BN58" s="397"/>
      <c r="BO58" s="397"/>
      <c r="BP58" s="397"/>
      <c r="BQ58" s="397"/>
      <c r="BR58" s="397"/>
      <c r="BS58" s="397"/>
      <c r="BT58" s="397"/>
      <c r="BU58" s="397"/>
      <c r="BV58" s="397"/>
      <c r="BW58" s="397"/>
      <c r="BX58" s="397"/>
      <c r="BY58" s="397"/>
      <c r="BZ58" s="397"/>
      <c r="CA58" s="397"/>
      <c r="CB58" s="397"/>
      <c r="CC58" s="397"/>
      <c r="CD58" s="397"/>
      <c r="CE58" s="397"/>
      <c r="CF58" s="397"/>
      <c r="CG58" s="397"/>
      <c r="CH58" s="397"/>
      <c r="CI58" s="398">
        <f>'ภาพรวมกระจาย นน. ระดับหลักสูตร'!AY57</f>
        <v>3</v>
      </c>
      <c r="CJ58" s="463">
        <f>'ภาพรวมกระจาย นน.ระดับรายวิชา'!BZ57</f>
        <v>8.9696969696969692E-2</v>
      </c>
      <c r="CK58" s="466">
        <v>17</v>
      </c>
      <c r="CL58" s="397"/>
      <c r="CM58" s="397"/>
      <c r="CN58" s="397"/>
      <c r="CO58" s="397"/>
      <c r="CP58" s="397"/>
      <c r="CQ58" s="397"/>
      <c r="CR58" s="397"/>
      <c r="CS58" s="397"/>
      <c r="CT58" s="397"/>
      <c r="CU58" s="397"/>
      <c r="CV58" s="397"/>
      <c r="CW58" s="397"/>
      <c r="CX58" s="397"/>
      <c r="CY58" s="397"/>
      <c r="CZ58" s="397"/>
      <c r="DA58" s="397"/>
      <c r="DB58" s="397"/>
      <c r="DC58" s="397"/>
      <c r="DD58" s="397"/>
      <c r="DE58" s="463">
        <f>D58+X58+CJ58</f>
        <v>0.50969823869224273</v>
      </c>
      <c r="DF58" s="466">
        <f>E58+Y58+CK58</f>
        <v>100</v>
      </c>
    </row>
    <row r="59" spans="1:110" ht="26.25" customHeight="1" x14ac:dyDescent="0.4">
      <c r="A59" s="23">
        <v>6</v>
      </c>
      <c r="B59" s="270" t="s">
        <v>67</v>
      </c>
      <c r="C59" s="397"/>
      <c r="D59" s="397"/>
      <c r="E59" s="397"/>
      <c r="F59" s="397"/>
      <c r="G59" s="397"/>
      <c r="H59" s="397"/>
      <c r="I59" s="397"/>
      <c r="J59" s="397"/>
      <c r="K59" s="397"/>
      <c r="L59" s="397"/>
      <c r="M59" s="397"/>
      <c r="N59" s="397"/>
      <c r="O59" s="397"/>
      <c r="P59" s="397"/>
      <c r="Q59" s="397"/>
      <c r="R59" s="397"/>
      <c r="S59" s="397"/>
      <c r="T59" s="397"/>
      <c r="U59" s="397"/>
      <c r="V59" s="397"/>
      <c r="W59" s="397"/>
      <c r="X59" s="397"/>
      <c r="Y59" s="397"/>
      <c r="Z59" s="397"/>
      <c r="AA59" s="397"/>
      <c r="AB59" s="397"/>
      <c r="AC59" s="397"/>
      <c r="AD59" s="397"/>
      <c r="AE59" s="397"/>
      <c r="AF59" s="397"/>
      <c r="AG59" s="397"/>
      <c r="AH59" s="397"/>
      <c r="AI59" s="397"/>
      <c r="AJ59" s="397"/>
      <c r="AK59" s="397"/>
      <c r="AL59" s="397"/>
      <c r="AM59" s="397"/>
      <c r="AN59" s="397"/>
      <c r="AO59" s="397"/>
      <c r="AP59" s="397"/>
      <c r="AQ59" s="469"/>
      <c r="AR59" s="397"/>
      <c r="AS59" s="397"/>
      <c r="AT59" s="397"/>
      <c r="AU59" s="397"/>
      <c r="AV59" s="397"/>
      <c r="AW59" s="397"/>
      <c r="AX59" s="397"/>
      <c r="AY59" s="397"/>
      <c r="AZ59" s="397"/>
      <c r="BA59" s="397"/>
      <c r="BB59" s="397"/>
      <c r="BC59" s="397"/>
      <c r="BD59" s="397"/>
      <c r="BE59" s="397"/>
      <c r="BF59" s="397"/>
      <c r="BG59" s="397"/>
      <c r="BH59" s="397"/>
      <c r="BI59" s="397"/>
      <c r="BJ59" s="397"/>
      <c r="BK59" s="397"/>
      <c r="BL59" s="397"/>
      <c r="BM59" s="397"/>
      <c r="BN59" s="397"/>
      <c r="BO59" s="397"/>
      <c r="BP59" s="397"/>
      <c r="BQ59" s="397"/>
      <c r="BR59" s="397"/>
      <c r="BS59" s="397"/>
      <c r="BT59" s="397"/>
      <c r="BU59" s="397"/>
      <c r="BV59" s="397"/>
      <c r="BW59" s="397"/>
      <c r="BX59" s="397"/>
      <c r="BY59" s="397"/>
      <c r="BZ59" s="397"/>
      <c r="CA59" s="397"/>
      <c r="CB59" s="397"/>
      <c r="CC59" s="397"/>
      <c r="CD59" s="397"/>
      <c r="CE59" s="397"/>
      <c r="CF59" s="397"/>
      <c r="CG59" s="397"/>
      <c r="CH59" s="397"/>
      <c r="CI59" s="397"/>
      <c r="CJ59" s="397"/>
      <c r="CK59" s="397"/>
      <c r="CL59" s="397"/>
      <c r="CM59" s="397"/>
      <c r="CN59" s="397"/>
      <c r="CO59" s="397"/>
      <c r="CP59" s="397"/>
      <c r="CQ59" s="397"/>
      <c r="CR59" s="397"/>
      <c r="CS59" s="397"/>
      <c r="CT59" s="397"/>
      <c r="CU59" s="397"/>
      <c r="CV59" s="397"/>
      <c r="CW59" s="397"/>
      <c r="CX59" s="397"/>
      <c r="CY59" s="397"/>
      <c r="CZ59" s="397"/>
      <c r="DA59" s="397"/>
      <c r="DB59" s="397"/>
      <c r="DC59" s="397"/>
      <c r="DD59" s="397"/>
      <c r="DE59" s="463"/>
      <c r="DF59" s="466"/>
    </row>
    <row r="60" spans="1:110" ht="26.25" customHeight="1" x14ac:dyDescent="0.4">
      <c r="A60" s="23">
        <v>7</v>
      </c>
      <c r="B60" s="270" t="s">
        <v>68</v>
      </c>
      <c r="C60" s="397"/>
      <c r="D60" s="397"/>
      <c r="E60" s="397"/>
      <c r="F60" s="397"/>
      <c r="G60" s="397"/>
      <c r="H60" s="397"/>
      <c r="I60" s="397"/>
      <c r="J60" s="397"/>
      <c r="K60" s="397"/>
      <c r="L60" s="397"/>
      <c r="M60" s="397"/>
      <c r="N60" s="397"/>
      <c r="O60" s="397"/>
      <c r="P60" s="397"/>
      <c r="Q60" s="397"/>
      <c r="R60" s="397"/>
      <c r="S60" s="397"/>
      <c r="T60" s="397"/>
      <c r="U60" s="397"/>
      <c r="V60" s="397"/>
      <c r="W60" s="397"/>
      <c r="X60" s="397"/>
      <c r="Y60" s="397"/>
      <c r="Z60" s="397"/>
      <c r="AA60" s="397"/>
      <c r="AB60" s="397"/>
      <c r="AC60" s="397"/>
      <c r="AD60" s="397"/>
      <c r="AE60" s="397"/>
      <c r="AF60" s="397"/>
      <c r="AG60" s="397"/>
      <c r="AH60" s="397"/>
      <c r="AI60" s="397"/>
      <c r="AJ60" s="397"/>
      <c r="AK60" s="397"/>
      <c r="AL60" s="397"/>
      <c r="AM60" s="397"/>
      <c r="AN60" s="397"/>
      <c r="AO60" s="397"/>
      <c r="AP60" s="397"/>
      <c r="AQ60" s="469"/>
      <c r="AR60" s="397"/>
      <c r="AS60" s="397"/>
      <c r="AT60" s="397"/>
      <c r="AU60" s="397"/>
      <c r="AV60" s="397"/>
      <c r="AW60" s="397"/>
      <c r="AX60" s="397"/>
      <c r="AY60" s="397"/>
      <c r="AZ60" s="397"/>
      <c r="BA60" s="397"/>
      <c r="BB60" s="397"/>
      <c r="BC60" s="397"/>
      <c r="BD60" s="397"/>
      <c r="BE60" s="397"/>
      <c r="BF60" s="397"/>
      <c r="BG60" s="397"/>
      <c r="BH60" s="397"/>
      <c r="BI60" s="397"/>
      <c r="BJ60" s="397"/>
      <c r="BK60" s="397"/>
      <c r="BL60" s="397"/>
      <c r="BM60" s="397"/>
      <c r="BN60" s="397"/>
      <c r="BO60" s="397"/>
      <c r="BP60" s="397"/>
      <c r="BQ60" s="397"/>
      <c r="BR60" s="397"/>
      <c r="BS60" s="397"/>
      <c r="BT60" s="397"/>
      <c r="BU60" s="397"/>
      <c r="BV60" s="397"/>
      <c r="BW60" s="397"/>
      <c r="BX60" s="397"/>
      <c r="BY60" s="397"/>
      <c r="BZ60" s="397"/>
      <c r="CA60" s="397"/>
      <c r="CB60" s="397"/>
      <c r="CC60" s="397"/>
      <c r="CD60" s="397"/>
      <c r="CE60" s="397"/>
      <c r="CF60" s="397"/>
      <c r="CG60" s="397"/>
      <c r="CH60" s="397"/>
      <c r="CI60" s="397"/>
      <c r="CJ60" s="397"/>
      <c r="CK60" s="397"/>
      <c r="CL60" s="397"/>
      <c r="CM60" s="397"/>
      <c r="CN60" s="397"/>
      <c r="CO60" s="397"/>
      <c r="CP60" s="397"/>
      <c r="CQ60" s="397"/>
      <c r="CR60" s="397"/>
      <c r="CS60" s="397"/>
      <c r="CT60" s="397"/>
      <c r="CU60" s="397"/>
      <c r="CV60" s="397"/>
      <c r="CW60" s="397"/>
      <c r="CX60" s="397"/>
      <c r="CY60" s="397"/>
      <c r="CZ60" s="397"/>
      <c r="DA60" s="397"/>
      <c r="DB60" s="397"/>
      <c r="DC60" s="397"/>
      <c r="DD60" s="397"/>
      <c r="DE60" s="463"/>
      <c r="DF60" s="466"/>
    </row>
    <row r="61" spans="1:110" ht="26.25" customHeight="1" x14ac:dyDescent="0.4">
      <c r="A61" s="23">
        <v>8</v>
      </c>
      <c r="B61" s="270" t="s">
        <v>69</v>
      </c>
      <c r="C61" s="397"/>
      <c r="D61" s="397"/>
      <c r="E61" s="397"/>
      <c r="F61" s="397"/>
      <c r="G61" s="397"/>
      <c r="H61" s="397"/>
      <c r="I61" s="397"/>
      <c r="J61" s="397"/>
      <c r="K61" s="397"/>
      <c r="L61" s="397"/>
      <c r="M61" s="397"/>
      <c r="N61" s="397"/>
      <c r="O61" s="397"/>
      <c r="P61" s="397"/>
      <c r="Q61" s="397"/>
      <c r="R61" s="397"/>
      <c r="S61" s="397"/>
      <c r="T61" s="397"/>
      <c r="U61" s="397"/>
      <c r="V61" s="397"/>
      <c r="W61" s="397"/>
      <c r="X61" s="397"/>
      <c r="Y61" s="397"/>
      <c r="Z61" s="397"/>
      <c r="AA61" s="397"/>
      <c r="AB61" s="397"/>
      <c r="AC61" s="397"/>
      <c r="AD61" s="397"/>
      <c r="AE61" s="397"/>
      <c r="AF61" s="397"/>
      <c r="AG61" s="397"/>
      <c r="AH61" s="397"/>
      <c r="AI61" s="397"/>
      <c r="AJ61" s="397"/>
      <c r="AK61" s="397"/>
      <c r="AL61" s="397"/>
      <c r="AM61" s="397"/>
      <c r="AN61" s="397"/>
      <c r="AO61" s="397"/>
      <c r="AP61" s="397"/>
      <c r="AQ61" s="469"/>
      <c r="AR61" s="397"/>
      <c r="AS61" s="397"/>
      <c r="AT61" s="397"/>
      <c r="AU61" s="397"/>
      <c r="AV61" s="397"/>
      <c r="AW61" s="397"/>
      <c r="AX61" s="397"/>
      <c r="AY61" s="397"/>
      <c r="AZ61" s="397"/>
      <c r="BA61" s="397"/>
      <c r="BB61" s="397"/>
      <c r="BC61" s="397"/>
      <c r="BD61" s="397"/>
      <c r="BE61" s="397"/>
      <c r="BF61" s="397"/>
      <c r="BG61" s="397"/>
      <c r="BH61" s="397"/>
      <c r="BI61" s="397"/>
      <c r="BJ61" s="397"/>
      <c r="BK61" s="397"/>
      <c r="BL61" s="397"/>
      <c r="BM61" s="397"/>
      <c r="BN61" s="397"/>
      <c r="BO61" s="397"/>
      <c r="BP61" s="397"/>
      <c r="BQ61" s="397"/>
      <c r="BR61" s="397"/>
      <c r="BS61" s="397"/>
      <c r="BT61" s="397"/>
      <c r="BU61" s="397"/>
      <c r="BV61" s="397"/>
      <c r="BW61" s="397"/>
      <c r="BX61" s="397"/>
      <c r="BY61" s="397"/>
      <c r="BZ61" s="397"/>
      <c r="CA61" s="397"/>
      <c r="CB61" s="397"/>
      <c r="CC61" s="397"/>
      <c r="CD61" s="397"/>
      <c r="CE61" s="397"/>
      <c r="CF61" s="397"/>
      <c r="CG61" s="397"/>
      <c r="CH61" s="397"/>
      <c r="CI61" s="397"/>
      <c r="CJ61" s="397"/>
      <c r="CK61" s="397"/>
      <c r="CL61" s="397"/>
      <c r="CM61" s="397"/>
      <c r="CN61" s="397"/>
      <c r="CO61" s="397"/>
      <c r="CP61" s="397"/>
      <c r="CQ61" s="397"/>
      <c r="CR61" s="397"/>
      <c r="CS61" s="397"/>
      <c r="CT61" s="397"/>
      <c r="CU61" s="397"/>
      <c r="CV61" s="397"/>
      <c r="CW61" s="397"/>
      <c r="CX61" s="397"/>
      <c r="CY61" s="397"/>
      <c r="CZ61" s="397"/>
      <c r="DA61" s="397"/>
      <c r="DB61" s="397"/>
      <c r="DC61" s="397"/>
      <c r="DD61" s="397"/>
      <c r="DE61" s="463"/>
      <c r="DF61" s="466"/>
    </row>
    <row r="62" spans="1:110" ht="26.25" customHeight="1" x14ac:dyDescent="0.4">
      <c r="A62" s="23">
        <v>9</v>
      </c>
      <c r="B62" s="270" t="s">
        <v>494</v>
      </c>
      <c r="C62" s="397"/>
      <c r="D62" s="397"/>
      <c r="E62" s="397"/>
      <c r="F62" s="397"/>
      <c r="G62" s="397"/>
      <c r="H62" s="397"/>
      <c r="I62" s="397"/>
      <c r="J62" s="397"/>
      <c r="K62" s="397"/>
      <c r="L62" s="397"/>
      <c r="M62" s="397"/>
      <c r="N62" s="397"/>
      <c r="O62" s="397"/>
      <c r="P62" s="397"/>
      <c r="Q62" s="397"/>
      <c r="R62" s="397"/>
      <c r="S62" s="397"/>
      <c r="T62" s="397"/>
      <c r="U62" s="397"/>
      <c r="V62" s="397"/>
      <c r="W62" s="397"/>
      <c r="X62" s="397"/>
      <c r="Y62" s="397"/>
      <c r="Z62" s="397"/>
      <c r="AA62" s="397"/>
      <c r="AB62" s="397"/>
      <c r="AC62" s="397"/>
      <c r="AD62" s="397"/>
      <c r="AE62" s="397"/>
      <c r="AF62" s="397"/>
      <c r="AG62" s="397"/>
      <c r="AH62" s="397"/>
      <c r="AI62" s="397"/>
      <c r="AJ62" s="397"/>
      <c r="AK62" s="397"/>
      <c r="AL62" s="397"/>
      <c r="AM62" s="397"/>
      <c r="AN62" s="397"/>
      <c r="AO62" s="397"/>
      <c r="AP62" s="397"/>
      <c r="AQ62" s="469"/>
      <c r="AR62" s="397"/>
      <c r="AS62" s="397"/>
      <c r="AT62" s="397"/>
      <c r="AU62" s="397"/>
      <c r="AV62" s="397"/>
      <c r="AW62" s="397"/>
      <c r="AX62" s="397"/>
      <c r="AY62" s="397"/>
      <c r="AZ62" s="397"/>
      <c r="BA62" s="397"/>
      <c r="BB62" s="397"/>
      <c r="BC62" s="397"/>
      <c r="BD62" s="397"/>
      <c r="BE62" s="397"/>
      <c r="BF62" s="397"/>
      <c r="BG62" s="397"/>
      <c r="BH62" s="397"/>
      <c r="BI62" s="397"/>
      <c r="BJ62" s="397"/>
      <c r="BK62" s="397"/>
      <c r="BL62" s="397"/>
      <c r="BM62" s="397"/>
      <c r="BN62" s="397"/>
      <c r="BO62" s="397"/>
      <c r="BP62" s="397"/>
      <c r="BQ62" s="397"/>
      <c r="BR62" s="397"/>
      <c r="BS62" s="397"/>
      <c r="BT62" s="397"/>
      <c r="BU62" s="397"/>
      <c r="BV62" s="397"/>
      <c r="BW62" s="397"/>
      <c r="BX62" s="397"/>
      <c r="BY62" s="397"/>
      <c r="BZ62" s="397"/>
      <c r="CA62" s="397"/>
      <c r="CB62" s="397"/>
      <c r="CC62" s="397"/>
      <c r="CD62" s="397"/>
      <c r="CE62" s="397"/>
      <c r="CF62" s="397"/>
      <c r="CG62" s="397"/>
      <c r="CH62" s="397"/>
      <c r="CI62" s="397"/>
      <c r="CJ62" s="397"/>
      <c r="CK62" s="397"/>
      <c r="CL62" s="397"/>
      <c r="CM62" s="397"/>
      <c r="CN62" s="397"/>
      <c r="CO62" s="397"/>
      <c r="CP62" s="397"/>
      <c r="CQ62" s="397"/>
      <c r="CR62" s="397"/>
      <c r="CS62" s="397"/>
      <c r="CT62" s="397"/>
      <c r="CU62" s="397"/>
      <c r="CV62" s="397"/>
      <c r="CW62" s="397"/>
      <c r="CX62" s="397"/>
      <c r="CY62" s="397"/>
      <c r="CZ62" s="397"/>
      <c r="DA62" s="397"/>
      <c r="DB62" s="397"/>
      <c r="DC62" s="397"/>
      <c r="DD62" s="397"/>
      <c r="DE62" s="463"/>
      <c r="DF62" s="466"/>
    </row>
    <row r="63" spans="1:110" x14ac:dyDescent="0.4">
      <c r="A63" s="593" t="s">
        <v>71</v>
      </c>
      <c r="B63" s="593"/>
      <c r="C63" s="456"/>
      <c r="D63" s="440">
        <f>SUM(D6:D62)</f>
        <v>13.959999999999999</v>
      </c>
      <c r="E63" s="397"/>
      <c r="F63" s="456"/>
      <c r="G63" s="440">
        <f>SUM(G6:G62)</f>
        <v>20.65</v>
      </c>
      <c r="H63" s="397"/>
      <c r="I63" s="456"/>
      <c r="J63" s="440">
        <f>SUM(J6:J62)</f>
        <v>0.39</v>
      </c>
      <c r="K63" s="397"/>
      <c r="L63" s="397"/>
      <c r="M63" s="397"/>
      <c r="N63" s="440">
        <f>SUM(N6:N62)</f>
        <v>9.75</v>
      </c>
      <c r="O63" s="397"/>
      <c r="P63" s="397"/>
      <c r="Q63" s="440">
        <f>SUM(Q6:Q62)</f>
        <v>15</v>
      </c>
      <c r="R63" s="397"/>
      <c r="S63" s="397"/>
      <c r="T63" s="440">
        <f>SUM(T6:T62)</f>
        <v>0.25</v>
      </c>
      <c r="U63" s="397"/>
      <c r="V63" s="397"/>
      <c r="W63" s="397"/>
      <c r="X63" s="440">
        <f>SUM(X6:X62)</f>
        <v>2.77</v>
      </c>
      <c r="Y63" s="397"/>
      <c r="Z63" s="397"/>
      <c r="AA63" s="440">
        <f>SUM(AA6:AA62)</f>
        <v>4.2000000000000011</v>
      </c>
      <c r="AB63" s="397"/>
      <c r="AC63" s="397"/>
      <c r="AD63" s="440">
        <f>SUM(AD6:AD62)</f>
        <v>0.03</v>
      </c>
      <c r="AE63" s="397"/>
      <c r="AF63" s="397"/>
      <c r="AG63" s="397"/>
      <c r="AH63" s="440">
        <f>SUM(AH6:AH62)</f>
        <v>2.3300000000000005</v>
      </c>
      <c r="AI63" s="397"/>
      <c r="AJ63" s="397"/>
      <c r="AK63" s="397">
        <f>SUM(AK6:AK62)</f>
        <v>3.8500000000000005</v>
      </c>
      <c r="AL63" s="397"/>
      <c r="AM63" s="397"/>
      <c r="AN63" s="397">
        <f>SUM(AN6:AN62)</f>
        <v>0.81999999999999984</v>
      </c>
      <c r="AO63" s="397"/>
      <c r="AP63" s="397"/>
      <c r="AQ63" s="397"/>
      <c r="AR63" s="397">
        <f>SUM(AR6:AR62)</f>
        <v>1.5</v>
      </c>
      <c r="AS63" s="397"/>
      <c r="AT63" s="397"/>
      <c r="AU63" s="397">
        <f>SUM(AU6:AU62)</f>
        <v>2.9500000000000006</v>
      </c>
      <c r="AV63" s="397"/>
      <c r="AW63" s="397"/>
      <c r="AX63" s="397">
        <f>SUM(AX6:AX62)</f>
        <v>0.2</v>
      </c>
      <c r="AY63" s="397"/>
      <c r="AZ63" s="397"/>
      <c r="BA63" s="397">
        <f>SUM(BA6:BA62)</f>
        <v>0.35</v>
      </c>
      <c r="BB63" s="397"/>
      <c r="BC63" s="397"/>
      <c r="BD63" s="397">
        <f>SUM(BD6:BD62)</f>
        <v>1.32</v>
      </c>
      <c r="BE63" s="397"/>
      <c r="BF63" s="397"/>
      <c r="BG63" s="397">
        <f>SUM(BG6:BG62)</f>
        <v>2</v>
      </c>
      <c r="BH63" s="397"/>
      <c r="BI63" s="397"/>
      <c r="BJ63" s="397">
        <f>SUM(BJ6:BJ62)</f>
        <v>0.68</v>
      </c>
      <c r="BK63" s="397"/>
      <c r="BL63" s="397"/>
      <c r="BM63" s="397"/>
      <c r="BN63" s="397">
        <f>SUM(BN6:BN62)</f>
        <v>1.3000000000000003</v>
      </c>
      <c r="BO63" s="397"/>
      <c r="BP63" s="397"/>
      <c r="BQ63" s="397">
        <f>SUM(BQ6:BQ62)</f>
        <v>2.16</v>
      </c>
      <c r="BR63" s="397"/>
      <c r="BS63" s="397"/>
      <c r="BT63" s="397">
        <f>SUM(BT6:BT62)</f>
        <v>0.53999999999999992</v>
      </c>
      <c r="BU63" s="397"/>
      <c r="BV63" s="397"/>
      <c r="BW63" s="397"/>
      <c r="BX63" s="397">
        <f>SUM(BX6:BX62)</f>
        <v>2.73</v>
      </c>
      <c r="BY63" s="397"/>
      <c r="BZ63" s="397"/>
      <c r="CA63" s="397">
        <f>SUM(CA6:CA62)</f>
        <v>3.6400000000000006</v>
      </c>
      <c r="CB63" s="397"/>
      <c r="CC63" s="397"/>
      <c r="CD63" s="397">
        <f>SUM(CD6:CD62)</f>
        <v>0.35</v>
      </c>
      <c r="CE63" s="397"/>
      <c r="CF63" s="397"/>
      <c r="CG63" s="397">
        <f>SUM(CG6:CG62)</f>
        <v>0.28000000000000003</v>
      </c>
      <c r="CH63" s="397"/>
      <c r="CI63" s="397"/>
      <c r="CJ63" s="397">
        <f>SUM(CJ6:CJ62)</f>
        <v>1.4800000000000002</v>
      </c>
      <c r="CK63" s="397"/>
      <c r="CL63" s="397"/>
      <c r="CM63" s="397">
        <f>SUM(CM6:CM62)</f>
        <v>1.5</v>
      </c>
      <c r="CN63" s="397"/>
      <c r="CO63" s="397"/>
      <c r="CP63" s="397">
        <f>SUM(CP6:CP62)</f>
        <v>0.02</v>
      </c>
      <c r="CQ63" s="397"/>
      <c r="CR63" s="397"/>
      <c r="CS63" s="397"/>
      <c r="CT63" s="397">
        <f>SUM(CT6:CT62)</f>
        <v>1.1000000000000001</v>
      </c>
      <c r="CU63" s="397"/>
      <c r="CV63" s="397"/>
      <c r="CW63" s="397">
        <f>SUM(CW6:CW62)</f>
        <v>1.5</v>
      </c>
      <c r="CX63" s="397"/>
      <c r="CY63" s="397"/>
      <c r="CZ63" s="397">
        <f>SUM(CZ6:CZ62)</f>
        <v>0.01</v>
      </c>
      <c r="DA63" s="397"/>
      <c r="DB63" s="397"/>
      <c r="DC63" s="397">
        <f>SUM(DC6:DC62)</f>
        <v>0.39000000000000007</v>
      </c>
      <c r="DD63" s="397"/>
      <c r="DE63" s="464">
        <f>SUM(DE6:DE62)</f>
        <v>99.999999999999986</v>
      </c>
      <c r="DF63" s="397"/>
    </row>
    <row r="64" spans="1:110" s="123" customFormat="1" x14ac:dyDescent="0.4">
      <c r="A64" s="593" t="s">
        <v>508</v>
      </c>
      <c r="B64" s="593"/>
      <c r="C64" s="456"/>
      <c r="D64" s="616">
        <f>D63+G63+J63</f>
        <v>35</v>
      </c>
      <c r="E64" s="616"/>
      <c r="F64" s="616"/>
      <c r="G64" s="616"/>
      <c r="H64" s="616"/>
      <c r="I64" s="616"/>
      <c r="J64" s="616"/>
      <c r="K64" s="616"/>
      <c r="L64" s="616"/>
      <c r="M64" s="620">
        <f>N63+Q63+T63</f>
        <v>25</v>
      </c>
      <c r="N64" s="621"/>
      <c r="O64" s="621"/>
      <c r="P64" s="621"/>
      <c r="Q64" s="621"/>
      <c r="R64" s="621"/>
      <c r="S64" s="621"/>
      <c r="T64" s="621"/>
      <c r="U64" s="621"/>
      <c r="V64" s="622"/>
      <c r="W64" s="620">
        <f>X63+AA63+AD63</f>
        <v>7.0000000000000009</v>
      </c>
      <c r="X64" s="621"/>
      <c r="Y64" s="621"/>
      <c r="Z64" s="621"/>
      <c r="AA64" s="621"/>
      <c r="AB64" s="621"/>
      <c r="AC64" s="621"/>
      <c r="AD64" s="621"/>
      <c r="AE64" s="621"/>
      <c r="AF64" s="622"/>
      <c r="AG64" s="620">
        <f>AH63+AK63+AN63</f>
        <v>7.0000000000000018</v>
      </c>
      <c r="AH64" s="621"/>
      <c r="AI64" s="621"/>
      <c r="AJ64" s="621"/>
      <c r="AK64" s="621"/>
      <c r="AL64" s="621"/>
      <c r="AM64" s="621"/>
      <c r="AN64" s="621"/>
      <c r="AO64" s="621"/>
      <c r="AP64" s="622"/>
      <c r="AQ64" s="620">
        <f>AR63+AU63+AX63+BA63</f>
        <v>5.0000000000000009</v>
      </c>
      <c r="AR64" s="621"/>
      <c r="AS64" s="621"/>
      <c r="AT64" s="621"/>
      <c r="AU64" s="621"/>
      <c r="AV64" s="621"/>
      <c r="AW64" s="621"/>
      <c r="AX64" s="621"/>
      <c r="AY64" s="621"/>
      <c r="AZ64" s="621"/>
      <c r="BA64" s="621"/>
      <c r="BB64" s="622"/>
      <c r="BC64" s="620">
        <f>BD63+BG63+BJ63</f>
        <v>4</v>
      </c>
      <c r="BD64" s="621"/>
      <c r="BE64" s="621"/>
      <c r="BF64" s="621"/>
      <c r="BG64" s="621"/>
      <c r="BH64" s="621"/>
      <c r="BI64" s="621"/>
      <c r="BJ64" s="621"/>
      <c r="BK64" s="621"/>
      <c r="BL64" s="622"/>
      <c r="BM64" s="620">
        <f>BN63+BQ63+BT63</f>
        <v>4</v>
      </c>
      <c r="BN64" s="621"/>
      <c r="BO64" s="621"/>
      <c r="BP64" s="621"/>
      <c r="BQ64" s="621"/>
      <c r="BR64" s="621"/>
      <c r="BS64" s="621"/>
      <c r="BT64" s="621"/>
      <c r="BU64" s="621"/>
      <c r="BV64" s="622"/>
      <c r="BW64" s="620">
        <f>BX63+CA63+CD63+CG63</f>
        <v>7.0000000000000009</v>
      </c>
      <c r="BX64" s="621"/>
      <c r="BY64" s="621"/>
      <c r="BZ64" s="621"/>
      <c r="CA64" s="621"/>
      <c r="CB64" s="621"/>
      <c r="CC64" s="621"/>
      <c r="CD64" s="621"/>
      <c r="CE64" s="621"/>
      <c r="CF64" s="621"/>
      <c r="CG64" s="621"/>
      <c r="CH64" s="622"/>
      <c r="CI64" s="620">
        <f>CJ63+CM63+CP63</f>
        <v>3.0000000000000004</v>
      </c>
      <c r="CJ64" s="621"/>
      <c r="CK64" s="621"/>
      <c r="CL64" s="621"/>
      <c r="CM64" s="621"/>
      <c r="CN64" s="621"/>
      <c r="CO64" s="621"/>
      <c r="CP64" s="621"/>
      <c r="CQ64" s="621"/>
      <c r="CR64" s="622"/>
      <c r="CS64" s="620">
        <f>CT63+CW63+CZ63+DC63</f>
        <v>3</v>
      </c>
      <c r="CT64" s="621"/>
      <c r="CU64" s="621"/>
      <c r="CV64" s="621"/>
      <c r="CW64" s="621"/>
      <c r="CX64" s="621"/>
      <c r="CY64" s="621"/>
      <c r="CZ64" s="621"/>
      <c r="DA64" s="621"/>
      <c r="DB64" s="621"/>
      <c r="DC64" s="621"/>
      <c r="DD64" s="622"/>
      <c r="DE64" s="465">
        <f>D64+M64+W64+AG64+AQ64+BC64+BM64+BW64+CI64+CS64</f>
        <v>100</v>
      </c>
      <c r="DF64" s="458"/>
    </row>
    <row r="65" spans="1:110" x14ac:dyDescent="0.4">
      <c r="A65" s="593" t="s">
        <v>507</v>
      </c>
      <c r="B65" s="593"/>
      <c r="C65" s="456"/>
      <c r="D65" s="619">
        <f>D64+M64+W64+AG64+AQ64+BC64+BM64+BW64+CI64+CS64</f>
        <v>100</v>
      </c>
      <c r="E65" s="619"/>
      <c r="F65" s="619"/>
      <c r="G65" s="619"/>
      <c r="H65" s="619"/>
      <c r="I65" s="619"/>
      <c r="J65" s="619"/>
      <c r="K65" s="619"/>
      <c r="L65" s="619"/>
      <c r="M65" s="619"/>
      <c r="N65" s="619"/>
      <c r="O65" s="619"/>
      <c r="P65" s="619"/>
      <c r="Q65" s="619"/>
      <c r="R65" s="619"/>
      <c r="S65" s="619"/>
      <c r="T65" s="619"/>
      <c r="U65" s="619"/>
      <c r="V65" s="619"/>
      <c r="W65" s="619"/>
      <c r="X65" s="619"/>
      <c r="Y65" s="619"/>
      <c r="Z65" s="619"/>
      <c r="AA65" s="619"/>
      <c r="AB65" s="619"/>
      <c r="AC65" s="619"/>
      <c r="AD65" s="619"/>
      <c r="AE65" s="619"/>
      <c r="AF65" s="619"/>
      <c r="AG65" s="619"/>
      <c r="AH65" s="619"/>
      <c r="AI65" s="619"/>
      <c r="AJ65" s="619"/>
      <c r="AK65" s="619"/>
      <c r="AL65" s="619"/>
      <c r="AM65" s="619"/>
      <c r="AN65" s="619"/>
      <c r="AO65" s="619"/>
      <c r="AP65" s="619"/>
      <c r="AQ65" s="619"/>
      <c r="AR65" s="619"/>
      <c r="AS65" s="619"/>
      <c r="AT65" s="619"/>
      <c r="AU65" s="619"/>
      <c r="AV65" s="619"/>
      <c r="AW65" s="619"/>
      <c r="AX65" s="619"/>
      <c r="AY65" s="619"/>
      <c r="AZ65" s="619"/>
      <c r="BA65" s="619"/>
      <c r="BB65" s="619"/>
      <c r="BC65" s="619"/>
      <c r="BD65" s="619"/>
      <c r="BE65" s="619"/>
      <c r="BF65" s="619"/>
      <c r="BG65" s="619"/>
      <c r="BH65" s="619"/>
      <c r="BI65" s="619"/>
      <c r="BJ65" s="619"/>
      <c r="BK65" s="619"/>
      <c r="BL65" s="619"/>
      <c r="BM65" s="619"/>
      <c r="BN65" s="619"/>
      <c r="BO65" s="619"/>
      <c r="BP65" s="619"/>
      <c r="BQ65" s="619"/>
      <c r="BR65" s="619"/>
      <c r="BS65" s="619"/>
      <c r="BT65" s="619"/>
      <c r="BU65" s="619"/>
      <c r="BV65" s="619"/>
      <c r="BW65" s="619"/>
      <c r="BX65" s="619"/>
      <c r="BY65" s="619"/>
      <c r="BZ65" s="619"/>
      <c r="CA65" s="619"/>
      <c r="CB65" s="619"/>
      <c r="CC65" s="619"/>
      <c r="CD65" s="619"/>
      <c r="CE65" s="619"/>
      <c r="CF65" s="619"/>
      <c r="CG65" s="619"/>
      <c r="CH65" s="619"/>
      <c r="CI65" s="619"/>
      <c r="CJ65" s="619"/>
      <c r="CK65" s="619"/>
      <c r="CL65" s="619"/>
      <c r="CM65" s="619"/>
      <c r="CN65" s="619"/>
      <c r="CO65" s="619"/>
      <c r="CP65" s="619"/>
      <c r="CQ65" s="619"/>
      <c r="CR65" s="619"/>
      <c r="CS65" s="619"/>
      <c r="CT65" s="619"/>
      <c r="CU65" s="619"/>
      <c r="CV65" s="619"/>
      <c r="CW65" s="619"/>
      <c r="CX65" s="619"/>
      <c r="CY65" s="619"/>
      <c r="CZ65" s="619"/>
      <c r="DA65" s="619"/>
      <c r="DB65" s="619"/>
      <c r="DC65" s="619"/>
      <c r="DD65" s="619"/>
      <c r="DE65" s="458"/>
      <c r="DF65" s="458"/>
    </row>
    <row r="67" spans="1:110" x14ac:dyDescent="0.4">
      <c r="B67" s="122"/>
      <c r="C67" s="122"/>
      <c r="F67" s="122"/>
      <c r="I67" s="122"/>
    </row>
    <row r="69" spans="1:110" x14ac:dyDescent="0.4">
      <c r="B69" s="122"/>
      <c r="C69" s="122"/>
      <c r="F69" s="122"/>
      <c r="I69" s="122"/>
    </row>
    <row r="70" spans="1:110" x14ac:dyDescent="0.4">
      <c r="B70" s="120"/>
      <c r="C70" s="120"/>
      <c r="F70" s="120"/>
      <c r="I70" s="120"/>
    </row>
  </sheetData>
  <mergeCells count="74">
    <mergeCell ref="BM64:BV64"/>
    <mergeCell ref="BW64:CH64"/>
    <mergeCell ref="CI64:CR64"/>
    <mergeCell ref="CS64:DD64"/>
    <mergeCell ref="A65:B65"/>
    <mergeCell ref="D65:DD65"/>
    <mergeCell ref="D64:L64"/>
    <mergeCell ref="M64:V64"/>
    <mergeCell ref="W64:AF64"/>
    <mergeCell ref="AG64:AP64"/>
    <mergeCell ref="AQ64:BB64"/>
    <mergeCell ref="BC64:BL64"/>
    <mergeCell ref="A17:B17"/>
    <mergeCell ref="A31:B31"/>
    <mergeCell ref="A43:B43"/>
    <mergeCell ref="A53:B53"/>
    <mergeCell ref="A63:B63"/>
    <mergeCell ref="A64:B64"/>
    <mergeCell ref="CO3:CQ3"/>
    <mergeCell ref="CS3:CU3"/>
    <mergeCell ref="CV3:CX3"/>
    <mergeCell ref="CY3:DA3"/>
    <mergeCell ref="DB3:DD3"/>
    <mergeCell ref="A5:B5"/>
    <mergeCell ref="BW3:BY3"/>
    <mergeCell ref="BZ3:CB3"/>
    <mergeCell ref="CC3:CE3"/>
    <mergeCell ref="CF3:CH3"/>
    <mergeCell ref="CI3:CK3"/>
    <mergeCell ref="CL3:CN3"/>
    <mergeCell ref="AQ3:AS3"/>
    <mergeCell ref="AT3:AV3"/>
    <mergeCell ref="AW3:AY3"/>
    <mergeCell ref="AZ3:BB3"/>
    <mergeCell ref="BC3:BE3"/>
    <mergeCell ref="BF3:BH3"/>
    <mergeCell ref="W3:Y3"/>
    <mergeCell ref="Z3:AB3"/>
    <mergeCell ref="AC3:AE3"/>
    <mergeCell ref="AG3:AI3"/>
    <mergeCell ref="AJ3:AL3"/>
    <mergeCell ref="AM3:AO3"/>
    <mergeCell ref="C3:E3"/>
    <mergeCell ref="F3:H3"/>
    <mergeCell ref="I3:K3"/>
    <mergeCell ref="M3:O3"/>
    <mergeCell ref="P3:R3"/>
    <mergeCell ref="S3:U3"/>
    <mergeCell ref="AQ2:BB2"/>
    <mergeCell ref="BC2:BL2"/>
    <mergeCell ref="BM2:BV2"/>
    <mergeCell ref="BW2:CH2"/>
    <mergeCell ref="CI2:CR2"/>
    <mergeCell ref="CS2:DD2"/>
    <mergeCell ref="BC1:BL1"/>
    <mergeCell ref="BM1:BV1"/>
    <mergeCell ref="BW1:CH1"/>
    <mergeCell ref="CI1:CR1"/>
    <mergeCell ref="CS1:DD1"/>
    <mergeCell ref="DE1:DF3"/>
    <mergeCell ref="BI3:BK3"/>
    <mergeCell ref="BM3:BO3"/>
    <mergeCell ref="BP3:BR3"/>
    <mergeCell ref="BS3:BU3"/>
    <mergeCell ref="A1:B4"/>
    <mergeCell ref="C1:L1"/>
    <mergeCell ref="M1:V1"/>
    <mergeCell ref="W1:AF1"/>
    <mergeCell ref="AG1:AP1"/>
    <mergeCell ref="AQ1:BB1"/>
    <mergeCell ref="C2:L2"/>
    <mergeCell ref="M2:V2"/>
    <mergeCell ref="W2:AF2"/>
    <mergeCell ref="AG2:AP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0A8A6-5F07-45C5-9F65-6EF88EB3933A}">
  <dimension ref="A1:BZ195"/>
  <sheetViews>
    <sheetView zoomScale="75" zoomScaleNormal="40" workbookViewId="0">
      <pane xSplit="2" ySplit="7" topLeftCell="C8" activePane="bottomRight" state="frozen"/>
      <selection pane="topRight" activeCell="F1" sqref="F1"/>
      <selection pane="bottomLeft" activeCell="A8" sqref="A8"/>
      <selection pane="bottomRight" activeCell="H37" sqref="H37"/>
    </sheetView>
  </sheetViews>
  <sheetFormatPr baseColWidth="10" defaultColWidth="10.1640625" defaultRowHeight="24" x14ac:dyDescent="0.4"/>
  <cols>
    <col min="1" max="1" width="64.5" style="45" bestFit="1" customWidth="1"/>
    <col min="2" max="2" width="13.1640625" style="16" customWidth="1"/>
    <col min="3" max="3" width="104.33203125" style="39" customWidth="1"/>
    <col min="4" max="4" width="9.33203125" style="26" customWidth="1"/>
    <col min="5" max="5" width="22.1640625" style="14" customWidth="1"/>
    <col min="6" max="6" width="10.83203125" style="14" customWidth="1"/>
    <col min="7" max="7" width="141.1640625" style="14" customWidth="1"/>
    <col min="8" max="8" width="11" style="14" customWidth="1"/>
    <col min="9" max="9" width="9.33203125" style="14" customWidth="1"/>
    <col min="10" max="10" width="16.6640625" style="14" customWidth="1"/>
    <col min="11" max="11" width="148" style="14" customWidth="1"/>
    <col min="12" max="12" width="9" style="14" customWidth="1"/>
    <col min="13" max="13" width="13.1640625" style="14" customWidth="1"/>
    <col min="14" max="14" width="15.5" style="14" customWidth="1"/>
    <col min="15" max="15" width="128.5" style="14" customWidth="1"/>
    <col min="16" max="16" width="11.6640625" style="14" customWidth="1"/>
    <col min="17" max="17" width="12.6640625" style="14" customWidth="1"/>
    <col min="18" max="18" width="15" style="14" customWidth="1"/>
    <col min="19" max="19" width="129.33203125" style="135" customWidth="1"/>
    <col min="20" max="78" width="10.1640625" style="134"/>
    <col min="79" max="16384" width="10.1640625" style="14"/>
  </cols>
  <sheetData>
    <row r="1" spans="1:19" ht="27" customHeight="1" x14ac:dyDescent="0.4">
      <c r="A1" s="14"/>
      <c r="B1" s="646" t="s">
        <v>0</v>
      </c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6"/>
      <c r="O1" s="646"/>
      <c r="P1" s="646"/>
      <c r="Q1" s="646"/>
      <c r="R1" s="646"/>
    </row>
    <row r="2" spans="1:19" ht="27" customHeight="1" x14ac:dyDescent="0.55000000000000004">
      <c r="A2" s="14"/>
      <c r="B2" s="647" t="s">
        <v>128</v>
      </c>
      <c r="C2" s="647"/>
      <c r="D2" s="647"/>
      <c r="E2" s="647"/>
      <c r="F2" s="647"/>
      <c r="G2" s="647"/>
      <c r="H2" s="647"/>
      <c r="I2" s="647"/>
      <c r="J2" s="647"/>
      <c r="K2" s="647"/>
      <c r="L2" s="647"/>
      <c r="M2" s="647"/>
      <c r="N2" s="647"/>
      <c r="O2" s="647"/>
      <c r="P2" s="647"/>
      <c r="Q2" s="647"/>
      <c r="R2" s="647"/>
      <c r="S2" s="594" t="s">
        <v>298</v>
      </c>
    </row>
    <row r="3" spans="1:19" ht="27" customHeight="1" x14ac:dyDescent="0.4">
      <c r="A3" s="633" t="s">
        <v>73</v>
      </c>
      <c r="B3" s="634"/>
      <c r="C3" s="648" t="s">
        <v>28</v>
      </c>
      <c r="D3" s="648"/>
      <c r="E3" s="648"/>
      <c r="F3" s="648"/>
      <c r="G3" s="649" t="s">
        <v>30</v>
      </c>
      <c r="H3" s="649"/>
      <c r="I3" s="649"/>
      <c r="J3" s="649"/>
      <c r="K3" s="650" t="s">
        <v>74</v>
      </c>
      <c r="L3" s="650"/>
      <c r="M3" s="650"/>
      <c r="N3" s="650"/>
      <c r="O3" s="651" t="s">
        <v>55</v>
      </c>
      <c r="P3" s="651"/>
      <c r="Q3" s="651"/>
      <c r="R3" s="651"/>
      <c r="S3" s="594"/>
    </row>
    <row r="4" spans="1:19" ht="27" customHeight="1" x14ac:dyDescent="0.4">
      <c r="A4" s="632" t="s">
        <v>75</v>
      </c>
      <c r="B4" s="594" t="s">
        <v>503</v>
      </c>
      <c r="C4" s="652" t="s">
        <v>76</v>
      </c>
      <c r="D4" s="652"/>
      <c r="E4" s="652"/>
      <c r="F4" s="652"/>
      <c r="G4" s="653" t="s">
        <v>77</v>
      </c>
      <c r="H4" s="653"/>
      <c r="I4" s="653"/>
      <c r="J4" s="653"/>
      <c r="K4" s="654" t="s">
        <v>78</v>
      </c>
      <c r="L4" s="654"/>
      <c r="M4" s="654"/>
      <c r="N4" s="654"/>
      <c r="O4" s="655" t="s">
        <v>79</v>
      </c>
      <c r="P4" s="655"/>
      <c r="Q4" s="655"/>
      <c r="R4" s="655"/>
      <c r="S4" s="594"/>
    </row>
    <row r="5" spans="1:19" ht="250" customHeight="1" x14ac:dyDescent="0.4">
      <c r="A5" s="632"/>
      <c r="B5" s="594"/>
      <c r="C5" s="656" t="s">
        <v>129</v>
      </c>
      <c r="D5" s="656"/>
      <c r="E5" s="656"/>
      <c r="F5" s="656"/>
      <c r="G5" s="643" t="s">
        <v>130</v>
      </c>
      <c r="H5" s="643"/>
      <c r="I5" s="643" t="s">
        <v>131</v>
      </c>
      <c r="J5" s="643"/>
      <c r="K5" s="644" t="s">
        <v>132</v>
      </c>
      <c r="L5" s="644"/>
      <c r="M5" s="658" t="s">
        <v>133</v>
      </c>
      <c r="N5" s="658"/>
      <c r="O5" s="645" t="s">
        <v>134</v>
      </c>
      <c r="P5" s="645"/>
      <c r="Q5" s="645" t="s">
        <v>135</v>
      </c>
      <c r="R5" s="645"/>
      <c r="S5" s="594"/>
    </row>
    <row r="6" spans="1:19" ht="121.5" customHeight="1" x14ac:dyDescent="0.4">
      <c r="A6" s="16" t="s">
        <v>80</v>
      </c>
      <c r="B6" s="594"/>
      <c r="C6" s="642"/>
      <c r="D6" s="642"/>
      <c r="E6" s="642"/>
      <c r="F6" s="642"/>
      <c r="G6" s="643" t="s">
        <v>136</v>
      </c>
      <c r="H6" s="643"/>
      <c r="I6" s="643" t="s">
        <v>137</v>
      </c>
      <c r="J6" s="643"/>
      <c r="K6" s="644" t="s">
        <v>138</v>
      </c>
      <c r="L6" s="644"/>
      <c r="M6" s="644" t="s">
        <v>139</v>
      </c>
      <c r="N6" s="644"/>
      <c r="O6" s="645" t="s">
        <v>138</v>
      </c>
      <c r="P6" s="645"/>
      <c r="Q6" s="657" t="s">
        <v>139</v>
      </c>
      <c r="R6" s="657"/>
      <c r="S6" s="594"/>
    </row>
    <row r="7" spans="1:19" ht="27" customHeight="1" x14ac:dyDescent="0.4">
      <c r="A7" s="635" t="s">
        <v>24</v>
      </c>
      <c r="B7" s="636"/>
      <c r="C7" s="22" t="s">
        <v>81</v>
      </c>
      <c r="D7" s="23" t="s">
        <v>82</v>
      </c>
      <c r="E7" s="20" t="s">
        <v>83</v>
      </c>
      <c r="F7" s="23" t="s">
        <v>82</v>
      </c>
      <c r="G7" s="17" t="s">
        <v>81</v>
      </c>
      <c r="H7" s="23" t="s">
        <v>82</v>
      </c>
      <c r="I7" s="17" t="s">
        <v>83</v>
      </c>
      <c r="J7" s="23" t="s">
        <v>82</v>
      </c>
      <c r="K7" s="18" t="s">
        <v>81</v>
      </c>
      <c r="L7" s="23" t="s">
        <v>82</v>
      </c>
      <c r="M7" s="18" t="s">
        <v>83</v>
      </c>
      <c r="N7" s="23" t="s">
        <v>82</v>
      </c>
      <c r="O7" s="19" t="s">
        <v>81</v>
      </c>
      <c r="P7" s="23" t="s">
        <v>82</v>
      </c>
      <c r="Q7" s="19" t="s">
        <v>83</v>
      </c>
      <c r="R7" s="23" t="s">
        <v>82</v>
      </c>
      <c r="S7" s="594"/>
    </row>
    <row r="8" spans="1:19" ht="33" customHeight="1" x14ac:dyDescent="0.4">
      <c r="A8" s="231" t="s">
        <v>140</v>
      </c>
      <c r="B8" s="481" t="s">
        <v>140</v>
      </c>
      <c r="C8" s="22"/>
      <c r="D8" s="23"/>
      <c r="E8" s="20"/>
      <c r="F8" s="23"/>
      <c r="G8" s="17"/>
      <c r="H8" s="23"/>
      <c r="I8" s="17"/>
      <c r="J8" s="23"/>
      <c r="K8" s="18"/>
      <c r="L8" s="23"/>
      <c r="M8" s="18"/>
      <c r="N8" s="23"/>
      <c r="O8" s="19"/>
      <c r="P8" s="23"/>
      <c r="Q8" s="19"/>
      <c r="R8" s="23"/>
      <c r="S8" s="145" t="s">
        <v>350</v>
      </c>
    </row>
    <row r="9" spans="1:19" ht="33" customHeight="1" x14ac:dyDescent="0.4">
      <c r="A9" s="24" t="s">
        <v>2</v>
      </c>
      <c r="B9" s="505">
        <v>52</v>
      </c>
      <c r="C9" s="25" t="s">
        <v>344</v>
      </c>
      <c r="D9" s="198">
        <v>52</v>
      </c>
      <c r="E9" s="20"/>
      <c r="F9" s="23"/>
      <c r="G9" s="17"/>
      <c r="H9" s="23"/>
      <c r="I9" s="17"/>
      <c r="J9" s="23"/>
      <c r="K9" s="18"/>
      <c r="L9" s="23"/>
      <c r="M9" s="18"/>
      <c r="N9" s="23"/>
      <c r="O9" s="19"/>
      <c r="P9" s="23"/>
      <c r="Q9" s="19"/>
      <c r="R9" s="23"/>
      <c r="S9" s="146" t="s">
        <v>351</v>
      </c>
    </row>
    <row r="10" spans="1:19" ht="33" customHeight="1" x14ac:dyDescent="0.4">
      <c r="A10" s="24" t="s">
        <v>3</v>
      </c>
      <c r="B10" s="505">
        <v>47</v>
      </c>
      <c r="C10" s="25" t="s">
        <v>344</v>
      </c>
      <c r="D10" s="198">
        <v>47</v>
      </c>
      <c r="E10" s="20"/>
      <c r="F10" s="23"/>
      <c r="G10" s="17"/>
      <c r="H10" s="23"/>
      <c r="I10" s="17"/>
      <c r="J10" s="23"/>
      <c r="K10" s="18"/>
      <c r="L10" s="23"/>
      <c r="M10" s="18"/>
      <c r="N10" s="23"/>
      <c r="O10" s="19"/>
      <c r="P10" s="23"/>
      <c r="Q10" s="19"/>
      <c r="R10" s="23"/>
      <c r="S10" s="146" t="s">
        <v>462</v>
      </c>
    </row>
    <row r="11" spans="1:19" ht="33" customHeight="1" x14ac:dyDescent="0.4">
      <c r="A11" s="24" t="s">
        <v>4</v>
      </c>
      <c r="B11" s="505">
        <v>48</v>
      </c>
      <c r="C11" s="27" t="s">
        <v>345</v>
      </c>
      <c r="D11" s="198">
        <v>48</v>
      </c>
      <c r="E11" s="20"/>
      <c r="F11" s="23"/>
      <c r="G11" s="17"/>
      <c r="H11" s="23"/>
      <c r="I11" s="17"/>
      <c r="J11" s="23"/>
      <c r="K11" s="18"/>
      <c r="L11" s="23"/>
      <c r="M11" s="18"/>
      <c r="N11" s="23"/>
      <c r="O11" s="19"/>
      <c r="P11" s="23"/>
      <c r="Q11" s="19"/>
      <c r="R11" s="23"/>
      <c r="S11" s="146" t="s">
        <v>463</v>
      </c>
    </row>
    <row r="12" spans="1:19" ht="33" customHeight="1" x14ac:dyDescent="0.4">
      <c r="A12" s="24" t="s">
        <v>5</v>
      </c>
      <c r="B12" s="505">
        <v>47</v>
      </c>
      <c r="C12" s="27" t="s">
        <v>346</v>
      </c>
      <c r="D12" s="198">
        <v>47</v>
      </c>
      <c r="E12" s="20"/>
      <c r="F12" s="23"/>
      <c r="G12" s="17"/>
      <c r="H12" s="23"/>
      <c r="I12" s="17"/>
      <c r="J12" s="23"/>
      <c r="K12" s="18"/>
      <c r="L12" s="23"/>
      <c r="M12" s="18"/>
      <c r="N12" s="23"/>
      <c r="O12" s="19"/>
      <c r="P12" s="23"/>
      <c r="Q12" s="19"/>
      <c r="R12" s="23"/>
      <c r="S12" s="146" t="s">
        <v>352</v>
      </c>
    </row>
    <row r="13" spans="1:19" ht="33" customHeight="1" x14ac:dyDescent="0.4">
      <c r="A13" s="24" t="s">
        <v>6</v>
      </c>
      <c r="B13" s="505">
        <v>47</v>
      </c>
      <c r="C13" s="27" t="s">
        <v>346</v>
      </c>
      <c r="D13" s="198">
        <v>47</v>
      </c>
      <c r="E13" s="20"/>
      <c r="F13" s="23"/>
      <c r="G13" s="17"/>
      <c r="H13" s="23"/>
      <c r="I13" s="17"/>
      <c r="J13" s="23"/>
      <c r="K13" s="18"/>
      <c r="L13" s="23"/>
      <c r="M13" s="18"/>
      <c r="N13" s="23"/>
      <c r="O13" s="19"/>
      <c r="P13" s="23"/>
      <c r="Q13" s="19"/>
      <c r="R13" s="23"/>
      <c r="S13" s="146" t="s">
        <v>353</v>
      </c>
    </row>
    <row r="14" spans="1:19" ht="33" customHeight="1" x14ac:dyDescent="0.4">
      <c r="A14" s="629" t="s">
        <v>7</v>
      </c>
      <c r="B14" s="639">
        <v>71</v>
      </c>
      <c r="C14" s="25" t="s">
        <v>347</v>
      </c>
      <c r="D14" s="23">
        <v>35</v>
      </c>
      <c r="E14" s="20"/>
      <c r="F14" s="23"/>
      <c r="G14" s="17"/>
      <c r="H14" s="23"/>
      <c r="I14" s="17"/>
      <c r="J14" s="23"/>
      <c r="K14" s="18"/>
      <c r="L14" s="23"/>
      <c r="M14" s="18"/>
      <c r="N14" s="23"/>
      <c r="O14" s="19"/>
      <c r="P14" s="23"/>
      <c r="Q14" s="19"/>
      <c r="R14" s="23"/>
      <c r="S14" s="146" t="s">
        <v>358</v>
      </c>
    </row>
    <row r="15" spans="1:19" ht="33" customHeight="1" x14ac:dyDescent="0.4">
      <c r="A15" s="631"/>
      <c r="B15" s="641"/>
      <c r="C15" s="25" t="s">
        <v>348</v>
      </c>
      <c r="D15" s="23">
        <v>36</v>
      </c>
      <c r="E15" s="20"/>
      <c r="F15" s="23"/>
      <c r="G15" s="17"/>
      <c r="H15" s="23"/>
      <c r="I15" s="17"/>
      <c r="J15" s="23"/>
      <c r="K15" s="18"/>
      <c r="L15" s="23"/>
      <c r="M15" s="18"/>
      <c r="N15" s="23"/>
      <c r="O15" s="19"/>
      <c r="P15" s="23"/>
      <c r="Q15" s="19"/>
      <c r="R15" s="23"/>
      <c r="S15" s="146" t="s">
        <v>355</v>
      </c>
    </row>
    <row r="16" spans="1:19" ht="33" customHeight="1" x14ac:dyDescent="0.4">
      <c r="A16" s="24" t="s">
        <v>8</v>
      </c>
      <c r="B16" s="505">
        <v>61</v>
      </c>
      <c r="C16" s="25" t="s">
        <v>347</v>
      </c>
      <c r="D16" s="198">
        <v>61</v>
      </c>
      <c r="E16" s="20"/>
      <c r="F16" s="23"/>
      <c r="G16" s="17"/>
      <c r="H16" s="23"/>
      <c r="I16" s="17"/>
      <c r="J16" s="23"/>
      <c r="K16" s="18"/>
      <c r="L16" s="23"/>
      <c r="M16" s="18"/>
      <c r="N16" s="23"/>
      <c r="O16" s="19"/>
      <c r="P16" s="23"/>
      <c r="Q16" s="19"/>
      <c r="R16" s="23"/>
      <c r="S16" s="146" t="s">
        <v>356</v>
      </c>
    </row>
    <row r="17" spans="1:19" ht="33" customHeight="1" x14ac:dyDescent="0.4">
      <c r="A17" s="24" t="s">
        <v>9</v>
      </c>
      <c r="B17" s="505">
        <v>83</v>
      </c>
      <c r="C17" s="27" t="s">
        <v>346</v>
      </c>
      <c r="D17" s="198">
        <v>83</v>
      </c>
      <c r="E17" s="20"/>
      <c r="F17" s="23"/>
      <c r="G17" s="17"/>
      <c r="H17" s="23"/>
      <c r="I17" s="17"/>
      <c r="J17" s="23"/>
      <c r="K17" s="18"/>
      <c r="L17" s="23"/>
      <c r="M17" s="18"/>
      <c r="N17" s="23"/>
      <c r="O17" s="19"/>
      <c r="P17" s="23"/>
      <c r="Q17" s="19"/>
      <c r="R17" s="23"/>
      <c r="S17" s="146" t="s">
        <v>345</v>
      </c>
    </row>
    <row r="18" spans="1:19" ht="33" customHeight="1" x14ac:dyDescent="0.4">
      <c r="A18" s="24" t="s">
        <v>10</v>
      </c>
      <c r="B18" s="505">
        <v>83</v>
      </c>
      <c r="C18" s="27" t="s">
        <v>346</v>
      </c>
      <c r="D18" s="198">
        <v>83</v>
      </c>
      <c r="E18" s="20"/>
      <c r="F18" s="23"/>
      <c r="G18" s="17"/>
      <c r="H18" s="23"/>
      <c r="I18" s="17"/>
      <c r="J18" s="23"/>
      <c r="K18" s="18"/>
      <c r="L18" s="23"/>
      <c r="M18" s="18"/>
      <c r="N18" s="23"/>
      <c r="O18" s="19"/>
      <c r="P18" s="23"/>
      <c r="Q18" s="19"/>
      <c r="R18" s="23"/>
      <c r="S18" s="146" t="s">
        <v>344</v>
      </c>
    </row>
    <row r="19" spans="1:19" ht="33" customHeight="1" x14ac:dyDescent="0.4">
      <c r="A19" s="24" t="s">
        <v>11</v>
      </c>
      <c r="B19" s="505">
        <v>83</v>
      </c>
      <c r="C19" s="27" t="s">
        <v>346</v>
      </c>
      <c r="D19" s="198">
        <v>83</v>
      </c>
      <c r="E19" s="20"/>
      <c r="F19" s="23"/>
      <c r="G19" s="17"/>
      <c r="H19" s="23"/>
      <c r="I19" s="17"/>
      <c r="J19" s="23"/>
      <c r="K19" s="18"/>
      <c r="L19" s="23"/>
      <c r="M19" s="18"/>
      <c r="N19" s="23"/>
      <c r="O19" s="19"/>
      <c r="P19" s="23"/>
      <c r="Q19" s="19"/>
      <c r="R19" s="23"/>
      <c r="S19" s="146" t="s">
        <v>359</v>
      </c>
    </row>
    <row r="20" spans="1:19" ht="33" customHeight="1" x14ac:dyDescent="0.4">
      <c r="A20" s="24" t="s">
        <v>29</v>
      </c>
      <c r="B20" s="505">
        <v>75</v>
      </c>
      <c r="C20" s="27" t="s">
        <v>346</v>
      </c>
      <c r="D20" s="198">
        <v>75</v>
      </c>
      <c r="E20" s="20"/>
      <c r="F20" s="23"/>
      <c r="G20" s="17"/>
      <c r="H20" s="23"/>
      <c r="I20" s="17"/>
      <c r="J20" s="23"/>
      <c r="K20" s="18"/>
      <c r="L20" s="23"/>
      <c r="M20" s="18"/>
      <c r="N20" s="23"/>
      <c r="O20" s="19"/>
      <c r="P20" s="23"/>
      <c r="Q20" s="19"/>
      <c r="R20" s="23"/>
      <c r="S20" s="147"/>
    </row>
    <row r="21" spans="1:19" ht="33" customHeight="1" x14ac:dyDescent="0.4">
      <c r="A21" s="232" t="s">
        <v>141</v>
      </c>
      <c r="B21" s="482" t="s">
        <v>141</v>
      </c>
      <c r="C21" s="45"/>
      <c r="D21" s="269"/>
      <c r="E21" s="23"/>
      <c r="F21" s="23"/>
      <c r="G21" s="28" t="s">
        <v>142</v>
      </c>
      <c r="H21" s="23"/>
      <c r="I21" s="17"/>
      <c r="J21" s="23"/>
      <c r="K21" s="18"/>
      <c r="L21" s="23"/>
      <c r="M21" s="18"/>
      <c r="N21" s="23"/>
      <c r="O21" s="19"/>
      <c r="P21" s="23"/>
      <c r="Q21" s="19"/>
      <c r="R21" s="23"/>
      <c r="S21" s="148"/>
    </row>
    <row r="22" spans="1:19" ht="33" customHeight="1" x14ac:dyDescent="0.4">
      <c r="A22" s="24" t="s">
        <v>19</v>
      </c>
      <c r="B22" s="505">
        <v>42</v>
      </c>
      <c r="C22" s="30"/>
      <c r="D22" s="23"/>
      <c r="E22" s="23"/>
      <c r="F22" s="23"/>
      <c r="G22" s="31" t="s">
        <v>349</v>
      </c>
      <c r="H22" s="198">
        <v>42</v>
      </c>
      <c r="I22" s="21"/>
      <c r="J22" s="23"/>
      <c r="K22" s="18"/>
      <c r="L22" s="23"/>
      <c r="M22" s="18"/>
      <c r="N22" s="23"/>
      <c r="O22" s="19"/>
      <c r="P22" s="23"/>
      <c r="Q22" s="19"/>
      <c r="R22" s="23"/>
      <c r="S22" s="638"/>
    </row>
    <row r="23" spans="1:19" ht="33" customHeight="1" x14ac:dyDescent="0.4">
      <c r="A23" s="32" t="s">
        <v>31</v>
      </c>
      <c r="B23" s="508">
        <v>51</v>
      </c>
      <c r="C23" s="33"/>
      <c r="D23" s="16"/>
      <c r="E23" s="35"/>
      <c r="F23" s="35"/>
      <c r="G23" s="31" t="s">
        <v>353</v>
      </c>
      <c r="H23" s="926">
        <v>51</v>
      </c>
      <c r="I23" s="36"/>
      <c r="J23" s="35"/>
      <c r="K23" s="37"/>
      <c r="L23" s="35"/>
      <c r="M23" s="18"/>
      <c r="N23" s="35"/>
      <c r="O23" s="19"/>
      <c r="Q23" s="19"/>
      <c r="S23" s="638"/>
    </row>
    <row r="24" spans="1:19" ht="33" customHeight="1" x14ac:dyDescent="0.4">
      <c r="A24" s="409" t="s">
        <v>32</v>
      </c>
      <c r="B24" s="509">
        <v>86</v>
      </c>
      <c r="C24" s="30"/>
      <c r="D24" s="237"/>
      <c r="E24" s="35"/>
      <c r="F24" s="35"/>
      <c r="G24" s="31" t="s">
        <v>347</v>
      </c>
      <c r="H24" s="584">
        <v>86</v>
      </c>
      <c r="I24" s="36"/>
      <c r="J24" s="35"/>
      <c r="K24" s="37"/>
      <c r="L24" s="35"/>
      <c r="M24" s="37"/>
      <c r="N24" s="35"/>
      <c r="O24" s="19"/>
      <c r="Q24" s="19"/>
      <c r="S24" s="149"/>
    </row>
    <row r="25" spans="1:19" ht="33" customHeight="1" x14ac:dyDescent="0.4">
      <c r="A25" s="410"/>
      <c r="B25" s="510">
        <v>5</v>
      </c>
      <c r="C25" s="30"/>
      <c r="D25" s="237"/>
      <c r="E25" s="35"/>
      <c r="F25" s="35"/>
      <c r="G25" s="47" t="s">
        <v>482</v>
      </c>
      <c r="H25" s="585">
        <v>5</v>
      </c>
      <c r="I25" s="36"/>
      <c r="J25" s="35"/>
      <c r="K25" s="37"/>
      <c r="L25" s="35"/>
      <c r="M25" s="37"/>
      <c r="N25" s="35"/>
      <c r="O25" s="19"/>
      <c r="Q25" s="19"/>
      <c r="S25" s="149"/>
    </row>
    <row r="26" spans="1:19" ht="33" customHeight="1" x14ac:dyDescent="0.4">
      <c r="A26" s="24" t="s">
        <v>33</v>
      </c>
      <c r="B26" s="505">
        <v>91</v>
      </c>
      <c r="C26" s="57"/>
      <c r="D26" s="15"/>
      <c r="E26" s="35"/>
      <c r="F26" s="35"/>
      <c r="G26" s="41" t="s">
        <v>346</v>
      </c>
      <c r="H26" s="198">
        <v>91</v>
      </c>
      <c r="I26" s="36"/>
      <c r="J26" s="35"/>
      <c r="K26" s="37"/>
      <c r="L26" s="35"/>
      <c r="M26" s="37"/>
      <c r="N26" s="35"/>
      <c r="O26" s="19"/>
      <c r="Q26" s="19"/>
      <c r="S26" s="149"/>
    </row>
    <row r="27" spans="1:19" ht="33" customHeight="1" x14ac:dyDescent="0.4">
      <c r="A27" s="24" t="s">
        <v>34</v>
      </c>
      <c r="B27" s="902">
        <v>61</v>
      </c>
      <c r="C27" s="29"/>
      <c r="D27" s="23"/>
      <c r="G27" s="31" t="s">
        <v>350</v>
      </c>
      <c r="H27" s="26">
        <v>30</v>
      </c>
      <c r="I27" s="42"/>
      <c r="K27" s="43"/>
      <c r="M27" s="43"/>
      <c r="O27" s="19"/>
      <c r="Q27" s="19"/>
      <c r="S27" s="149"/>
    </row>
    <row r="28" spans="1:19" ht="33" customHeight="1" x14ac:dyDescent="0.4">
      <c r="A28" s="24"/>
      <c r="B28" s="505"/>
      <c r="C28" s="29"/>
      <c r="D28" s="23"/>
      <c r="G28" s="31" t="s">
        <v>351</v>
      </c>
      <c r="H28" s="26">
        <v>31</v>
      </c>
      <c r="I28" s="42"/>
      <c r="K28" s="43"/>
      <c r="M28" s="43"/>
      <c r="O28" s="19"/>
      <c r="Q28" s="19"/>
      <c r="S28" s="149"/>
    </row>
    <row r="29" spans="1:19" ht="33" customHeight="1" x14ac:dyDescent="0.4">
      <c r="A29" s="24" t="s">
        <v>35</v>
      </c>
      <c r="B29" s="505">
        <v>78</v>
      </c>
      <c r="C29" s="29"/>
      <c r="D29" s="237"/>
      <c r="G29" s="31" t="s">
        <v>350</v>
      </c>
      <c r="H29" s="26">
        <v>52</v>
      </c>
      <c r="I29" s="42"/>
      <c r="K29" s="43"/>
      <c r="M29" s="43"/>
      <c r="O29" s="19"/>
      <c r="Q29" s="19"/>
      <c r="S29" s="149"/>
    </row>
    <row r="30" spans="1:19" ht="33" customHeight="1" x14ac:dyDescent="0.4">
      <c r="A30" s="24"/>
      <c r="B30" s="505"/>
      <c r="C30" s="29"/>
      <c r="D30" s="237"/>
      <c r="G30" s="31" t="s">
        <v>351</v>
      </c>
      <c r="H30" s="26">
        <v>26</v>
      </c>
      <c r="I30" s="42"/>
      <c r="K30" s="43"/>
      <c r="M30" s="43"/>
      <c r="O30" s="19"/>
      <c r="Q30" s="19"/>
      <c r="S30" s="149"/>
    </row>
    <row r="31" spans="1:19" ht="33" customHeight="1" x14ac:dyDescent="0.4">
      <c r="A31" s="24" t="s">
        <v>36</v>
      </c>
      <c r="B31" s="902">
        <v>85</v>
      </c>
      <c r="C31" s="29"/>
      <c r="D31" s="23"/>
      <c r="G31" s="31" t="s">
        <v>350</v>
      </c>
      <c r="H31" s="26">
        <v>42</v>
      </c>
      <c r="I31" s="42"/>
      <c r="K31" s="43"/>
      <c r="M31" s="43"/>
      <c r="O31" s="19"/>
      <c r="Q31" s="19"/>
      <c r="S31" s="149"/>
    </row>
    <row r="32" spans="1:19" ht="33" customHeight="1" x14ac:dyDescent="0.4">
      <c r="A32" s="24"/>
      <c r="B32" s="505"/>
      <c r="C32" s="29"/>
      <c r="D32" s="23"/>
      <c r="G32" s="31" t="s">
        <v>351</v>
      </c>
      <c r="H32" s="26">
        <v>43</v>
      </c>
      <c r="I32" s="42"/>
      <c r="K32" s="43"/>
      <c r="M32" s="43"/>
      <c r="O32" s="19"/>
      <c r="Q32" s="19"/>
      <c r="S32" s="149"/>
    </row>
    <row r="33" spans="1:78" ht="33" customHeight="1" x14ac:dyDescent="0.4">
      <c r="A33" s="629" t="s">
        <v>37</v>
      </c>
      <c r="B33" s="639">
        <v>67</v>
      </c>
      <c r="C33" s="29"/>
      <c r="D33" s="23"/>
      <c r="G33" s="31" t="s">
        <v>462</v>
      </c>
      <c r="H33" s="26">
        <v>33</v>
      </c>
      <c r="I33" s="42"/>
      <c r="K33" s="43"/>
      <c r="M33" s="43"/>
      <c r="O33" s="19"/>
      <c r="Q33" s="19"/>
      <c r="S33" s="149"/>
    </row>
    <row r="34" spans="1:78" ht="33" customHeight="1" x14ac:dyDescent="0.4">
      <c r="A34" s="631"/>
      <c r="B34" s="641"/>
      <c r="C34" s="29"/>
      <c r="D34" s="23"/>
      <c r="F34" s="82"/>
      <c r="G34" s="31" t="s">
        <v>464</v>
      </c>
      <c r="H34" s="26">
        <v>34</v>
      </c>
      <c r="I34" s="42"/>
      <c r="K34" s="43"/>
      <c r="M34" s="43"/>
      <c r="O34" s="19"/>
      <c r="Q34" s="19"/>
      <c r="S34" s="149"/>
    </row>
    <row r="35" spans="1:78" s="45" customFormat="1" ht="33" customHeight="1" x14ac:dyDescent="0.4">
      <c r="A35" s="629" t="s">
        <v>38</v>
      </c>
      <c r="B35" s="639">
        <v>88</v>
      </c>
      <c r="C35" s="33"/>
      <c r="D35" s="269"/>
      <c r="F35" s="129"/>
      <c r="G35" s="31" t="s">
        <v>352</v>
      </c>
      <c r="H35" s="34">
        <v>45</v>
      </c>
      <c r="I35" s="44"/>
      <c r="K35" s="46"/>
      <c r="M35" s="46"/>
      <c r="O35" s="19"/>
      <c r="Q35" s="19"/>
      <c r="S35" s="149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1"/>
      <c r="BM35" s="131"/>
      <c r="BN35" s="131"/>
      <c r="BO35" s="131"/>
      <c r="BP35" s="131"/>
      <c r="BQ35" s="131"/>
      <c r="BR35" s="131"/>
      <c r="BS35" s="131"/>
      <c r="BT35" s="131"/>
      <c r="BU35" s="131"/>
      <c r="BV35" s="131"/>
      <c r="BW35" s="131"/>
      <c r="BX35" s="131"/>
      <c r="BY35" s="131"/>
      <c r="BZ35" s="131"/>
    </row>
    <row r="36" spans="1:78" s="45" customFormat="1" ht="33" customHeight="1" x14ac:dyDescent="0.4">
      <c r="A36" s="631"/>
      <c r="B36" s="641"/>
      <c r="C36" s="33"/>
      <c r="D36" s="269"/>
      <c r="F36" s="233"/>
      <c r="G36" s="31" t="s">
        <v>353</v>
      </c>
      <c r="H36" s="34">
        <v>43</v>
      </c>
      <c r="I36" s="44"/>
      <c r="K36" s="46"/>
      <c r="M36" s="46"/>
      <c r="O36" s="19"/>
      <c r="Q36" s="19"/>
      <c r="S36" s="149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  <c r="BM36" s="131"/>
      <c r="BN36" s="131"/>
      <c r="BO36" s="131"/>
      <c r="BP36" s="131"/>
      <c r="BQ36" s="131"/>
      <c r="BR36" s="131"/>
      <c r="BS36" s="131"/>
      <c r="BT36" s="131"/>
      <c r="BU36" s="131"/>
      <c r="BV36" s="131"/>
      <c r="BW36" s="131"/>
      <c r="BX36" s="131"/>
      <c r="BY36" s="131"/>
      <c r="BZ36" s="131"/>
    </row>
    <row r="37" spans="1:78" ht="33" customHeight="1" x14ac:dyDescent="0.4">
      <c r="A37" s="629" t="s">
        <v>39</v>
      </c>
      <c r="B37" s="639">
        <v>92</v>
      </c>
      <c r="C37" s="29"/>
      <c r="D37" s="23"/>
      <c r="G37" s="31" t="s">
        <v>462</v>
      </c>
      <c r="H37" s="26">
        <v>18</v>
      </c>
      <c r="I37" s="42"/>
      <c r="K37" s="43"/>
      <c r="M37" s="43"/>
      <c r="O37" s="19"/>
      <c r="Q37" s="19"/>
      <c r="S37" s="149"/>
    </row>
    <row r="38" spans="1:78" ht="33" customHeight="1" x14ac:dyDescent="0.4">
      <c r="A38" s="630"/>
      <c r="B38" s="640"/>
      <c r="C38" s="29"/>
      <c r="D38" s="23"/>
      <c r="G38" s="31" t="s">
        <v>464</v>
      </c>
      <c r="H38" s="26">
        <v>19</v>
      </c>
      <c r="I38" s="42"/>
      <c r="K38" s="43"/>
      <c r="M38" s="43"/>
      <c r="O38" s="19"/>
      <c r="Q38" s="19"/>
      <c r="S38" s="149"/>
    </row>
    <row r="39" spans="1:78" ht="33" customHeight="1" x14ac:dyDescent="0.4">
      <c r="A39" s="630"/>
      <c r="B39" s="640"/>
      <c r="C39" s="29"/>
      <c r="D39" s="23"/>
      <c r="G39" s="31" t="s">
        <v>352</v>
      </c>
      <c r="H39" s="34">
        <v>18</v>
      </c>
      <c r="I39" s="42"/>
      <c r="K39" s="43"/>
      <c r="M39" s="43"/>
      <c r="O39" s="19"/>
      <c r="Q39" s="19"/>
      <c r="S39" s="149"/>
    </row>
    <row r="40" spans="1:78" ht="33" customHeight="1" x14ac:dyDescent="0.4">
      <c r="A40" s="630"/>
      <c r="B40" s="640"/>
      <c r="C40" s="29"/>
      <c r="D40" s="23"/>
      <c r="G40" s="47" t="s">
        <v>482</v>
      </c>
      <c r="H40" s="34">
        <v>9</v>
      </c>
      <c r="I40" s="42"/>
      <c r="K40" s="43"/>
      <c r="M40" s="43"/>
      <c r="O40" s="19"/>
      <c r="Q40" s="19"/>
      <c r="S40" s="149"/>
    </row>
    <row r="41" spans="1:78" ht="33" customHeight="1" x14ac:dyDescent="0.4">
      <c r="A41" s="631"/>
      <c r="B41" s="641"/>
      <c r="C41" s="29"/>
      <c r="D41" s="23"/>
      <c r="G41" s="31" t="s">
        <v>353</v>
      </c>
      <c r="H41" s="34">
        <v>28</v>
      </c>
      <c r="I41" s="42"/>
      <c r="K41" s="43"/>
      <c r="M41" s="43"/>
      <c r="O41" s="19"/>
      <c r="Q41" s="19"/>
      <c r="S41" s="149"/>
    </row>
    <row r="42" spans="1:78" ht="33" customHeight="1" x14ac:dyDescent="0.4">
      <c r="A42" s="232" t="s">
        <v>143</v>
      </c>
      <c r="B42" s="482" t="s">
        <v>143</v>
      </c>
      <c r="C42" s="45"/>
      <c r="D42" s="269"/>
      <c r="K42" s="28" t="s">
        <v>144</v>
      </c>
      <c r="M42" s="43"/>
      <c r="O42" s="19"/>
      <c r="Q42" s="19"/>
      <c r="S42" s="149"/>
    </row>
    <row r="43" spans="1:78" ht="33" customHeight="1" x14ac:dyDescent="0.4">
      <c r="A43" s="629" t="s">
        <v>44</v>
      </c>
      <c r="B43" s="639">
        <v>73</v>
      </c>
      <c r="C43" s="29"/>
      <c r="D43" s="23"/>
      <c r="K43" s="47" t="s">
        <v>462</v>
      </c>
      <c r="L43" s="26">
        <v>37</v>
      </c>
      <c r="M43" s="43"/>
      <c r="O43" s="38"/>
      <c r="Q43" s="19"/>
      <c r="S43" s="119"/>
    </row>
    <row r="44" spans="1:78" ht="33" customHeight="1" x14ac:dyDescent="0.4">
      <c r="A44" s="631"/>
      <c r="B44" s="641"/>
      <c r="C44" s="29"/>
      <c r="D44" s="23"/>
      <c r="K44" s="47" t="s">
        <v>465</v>
      </c>
      <c r="L44" s="26">
        <v>36</v>
      </c>
      <c r="M44" s="43"/>
      <c r="O44" s="38"/>
      <c r="Q44" s="19"/>
      <c r="S44" s="119"/>
    </row>
    <row r="45" spans="1:78" ht="33" customHeight="1" x14ac:dyDescent="0.4">
      <c r="A45" s="629" t="s">
        <v>45</v>
      </c>
      <c r="B45" s="639">
        <v>75</v>
      </c>
      <c r="D45" s="23"/>
      <c r="K45" s="48" t="s">
        <v>352</v>
      </c>
      <c r="L45" s="26">
        <v>37</v>
      </c>
      <c r="M45" s="43"/>
      <c r="O45" s="38"/>
      <c r="Q45" s="19"/>
      <c r="S45" s="119"/>
    </row>
    <row r="46" spans="1:78" ht="33" customHeight="1" x14ac:dyDescent="0.4">
      <c r="A46" s="631"/>
      <c r="B46" s="641"/>
      <c r="D46" s="23"/>
      <c r="K46" s="48" t="s">
        <v>353</v>
      </c>
      <c r="L46" s="26">
        <v>38</v>
      </c>
      <c r="M46" s="43"/>
      <c r="O46" s="38"/>
      <c r="Q46" s="19"/>
      <c r="S46" s="119"/>
    </row>
    <row r="47" spans="1:78" ht="33" customHeight="1" x14ac:dyDescent="0.4">
      <c r="A47" s="24" t="s">
        <v>46</v>
      </c>
      <c r="B47" s="505">
        <v>42</v>
      </c>
      <c r="C47" s="33"/>
      <c r="D47" s="23"/>
      <c r="K47" s="49" t="s">
        <v>348</v>
      </c>
      <c r="L47" s="26">
        <v>42</v>
      </c>
      <c r="M47" s="43"/>
      <c r="O47" s="38"/>
      <c r="Q47" s="19"/>
      <c r="S47" s="148"/>
    </row>
    <row r="48" spans="1:78" ht="33" customHeight="1" x14ac:dyDescent="0.4">
      <c r="A48" s="629" t="s">
        <v>47</v>
      </c>
      <c r="B48" s="639">
        <v>77</v>
      </c>
      <c r="C48" s="29"/>
      <c r="D48" s="23"/>
      <c r="K48" s="47" t="s">
        <v>462</v>
      </c>
      <c r="L48" s="26">
        <v>19</v>
      </c>
      <c r="M48" s="43"/>
      <c r="O48" s="38"/>
      <c r="Q48" s="19"/>
      <c r="S48" s="148"/>
    </row>
    <row r="49" spans="1:19" ht="33" customHeight="1" x14ac:dyDescent="0.4">
      <c r="A49" s="630"/>
      <c r="B49" s="640"/>
      <c r="C49" s="29"/>
      <c r="D49" s="23"/>
      <c r="K49" s="47" t="s">
        <v>465</v>
      </c>
      <c r="L49" s="26">
        <v>19</v>
      </c>
      <c r="M49" s="43"/>
      <c r="O49" s="38"/>
      <c r="Q49" s="19"/>
      <c r="S49" s="148"/>
    </row>
    <row r="50" spans="1:19" ht="33" customHeight="1" x14ac:dyDescent="0.4">
      <c r="A50" s="630"/>
      <c r="B50" s="640"/>
      <c r="C50" s="29"/>
      <c r="D50" s="23"/>
      <c r="K50" s="47" t="s">
        <v>354</v>
      </c>
      <c r="L50" s="26">
        <v>19</v>
      </c>
      <c r="M50" s="43"/>
      <c r="O50" s="38"/>
      <c r="Q50" s="19"/>
      <c r="S50" s="148"/>
    </row>
    <row r="51" spans="1:19" ht="33" customHeight="1" x14ac:dyDescent="0.4">
      <c r="A51" s="631"/>
      <c r="B51" s="641"/>
      <c r="C51" s="29"/>
      <c r="D51" s="23"/>
      <c r="K51" s="47" t="s">
        <v>355</v>
      </c>
      <c r="L51" s="26">
        <v>20</v>
      </c>
      <c r="M51" s="43"/>
      <c r="O51" s="38"/>
      <c r="Q51" s="19"/>
      <c r="S51" s="148"/>
    </row>
    <row r="52" spans="1:19" ht="33" customHeight="1" x14ac:dyDescent="0.4">
      <c r="A52" s="629" t="s">
        <v>48</v>
      </c>
      <c r="B52" s="639">
        <v>84</v>
      </c>
      <c r="C52" s="29"/>
      <c r="D52" s="23"/>
      <c r="K52" s="48" t="s">
        <v>352</v>
      </c>
      <c r="L52" s="26">
        <v>42</v>
      </c>
      <c r="M52" s="43"/>
      <c r="O52" s="38"/>
      <c r="Q52" s="19"/>
      <c r="S52" s="148"/>
    </row>
    <row r="53" spans="1:19" ht="33" customHeight="1" x14ac:dyDescent="0.4">
      <c r="A53" s="631"/>
      <c r="B53" s="641"/>
      <c r="C53" s="29"/>
      <c r="D53" s="23"/>
      <c r="K53" s="48" t="s">
        <v>353</v>
      </c>
      <c r="L53" s="26">
        <v>42</v>
      </c>
      <c r="M53" s="43"/>
      <c r="O53" s="38"/>
      <c r="Q53" s="19"/>
      <c r="S53" s="148"/>
    </row>
    <row r="54" spans="1:19" ht="33" customHeight="1" x14ac:dyDescent="0.4">
      <c r="A54" s="232" t="s">
        <v>145</v>
      </c>
      <c r="B54" s="482" t="s">
        <v>145</v>
      </c>
      <c r="C54" s="45"/>
      <c r="D54" s="269"/>
      <c r="O54" s="28" t="s">
        <v>146</v>
      </c>
      <c r="Q54" s="19"/>
      <c r="S54" s="148"/>
    </row>
    <row r="55" spans="1:19" ht="33" customHeight="1" x14ac:dyDescent="0.4">
      <c r="A55" s="24" t="s">
        <v>56</v>
      </c>
      <c r="B55" s="902">
        <v>58</v>
      </c>
      <c r="C55" s="33"/>
      <c r="D55" s="23"/>
      <c r="O55" s="50" t="s">
        <v>348</v>
      </c>
      <c r="P55" s="26">
        <v>58</v>
      </c>
      <c r="Q55" s="38"/>
      <c r="S55" s="148"/>
    </row>
    <row r="56" spans="1:19" ht="33" customHeight="1" x14ac:dyDescent="0.4">
      <c r="A56" s="629" t="s">
        <v>57</v>
      </c>
      <c r="B56" s="903">
        <v>90</v>
      </c>
      <c r="C56" s="33"/>
      <c r="D56" s="270"/>
      <c r="O56" s="51" t="s">
        <v>352</v>
      </c>
      <c r="P56" s="26">
        <v>30</v>
      </c>
      <c r="Q56" s="38"/>
      <c r="S56" s="148"/>
    </row>
    <row r="57" spans="1:19" ht="33" customHeight="1" x14ac:dyDescent="0.4">
      <c r="A57" s="630"/>
      <c r="B57" s="904"/>
      <c r="C57" s="33"/>
      <c r="D57" s="270"/>
      <c r="O57" s="51" t="s">
        <v>353</v>
      </c>
      <c r="P57" s="26">
        <v>30</v>
      </c>
      <c r="Q57" s="38"/>
      <c r="S57" s="148"/>
    </row>
    <row r="58" spans="1:19" ht="33" customHeight="1" x14ac:dyDescent="0.4">
      <c r="A58" s="631"/>
      <c r="B58" s="905"/>
      <c r="C58" s="33"/>
      <c r="D58" s="270"/>
      <c r="O58" s="51" t="s">
        <v>356</v>
      </c>
      <c r="P58" s="26">
        <v>30</v>
      </c>
      <c r="Q58" s="38"/>
      <c r="S58" s="148"/>
    </row>
    <row r="59" spans="1:19" ht="33" customHeight="1" x14ac:dyDescent="0.4">
      <c r="A59" s="629" t="s">
        <v>12</v>
      </c>
      <c r="B59" s="639">
        <v>77</v>
      </c>
      <c r="C59" s="33"/>
      <c r="D59" s="270"/>
      <c r="O59" s="51" t="s">
        <v>357</v>
      </c>
      <c r="P59" s="26">
        <v>38</v>
      </c>
      <c r="Q59" s="38"/>
      <c r="S59" s="148"/>
    </row>
    <row r="60" spans="1:19" ht="33" customHeight="1" x14ac:dyDescent="0.4">
      <c r="A60" s="631"/>
      <c r="B60" s="641"/>
      <c r="C60" s="33"/>
      <c r="D60" s="270"/>
      <c r="O60" s="51" t="s">
        <v>353</v>
      </c>
      <c r="P60" s="26">
        <v>39</v>
      </c>
      <c r="Q60" s="38"/>
      <c r="S60" s="148"/>
    </row>
    <row r="61" spans="1:19" ht="33" customHeight="1" x14ac:dyDescent="0.4">
      <c r="A61" s="629" t="s">
        <v>58</v>
      </c>
      <c r="B61" s="639">
        <v>80</v>
      </c>
      <c r="C61" s="33"/>
      <c r="D61" s="270"/>
      <c r="O61" s="51" t="s">
        <v>352</v>
      </c>
      <c r="P61" s="26">
        <v>40</v>
      </c>
      <c r="Q61" s="38"/>
      <c r="S61" s="148"/>
    </row>
    <row r="62" spans="1:19" ht="33" customHeight="1" x14ac:dyDescent="0.4">
      <c r="A62" s="631"/>
      <c r="B62" s="641"/>
      <c r="C62" s="33"/>
      <c r="D62" s="270"/>
      <c r="O62" s="51" t="s">
        <v>353</v>
      </c>
      <c r="P62" s="26">
        <v>40</v>
      </c>
      <c r="Q62" s="38"/>
      <c r="S62" s="148"/>
    </row>
    <row r="63" spans="1:19" ht="33" customHeight="1" x14ac:dyDescent="0.4">
      <c r="A63" s="629" t="s">
        <v>13</v>
      </c>
      <c r="B63" s="639">
        <v>60</v>
      </c>
      <c r="C63" s="33"/>
      <c r="D63" s="270"/>
      <c r="O63" s="51" t="s">
        <v>352</v>
      </c>
      <c r="P63" s="26">
        <v>30</v>
      </c>
      <c r="Q63" s="38"/>
      <c r="S63" s="148"/>
    </row>
    <row r="64" spans="1:19" ht="33" customHeight="1" x14ac:dyDescent="0.4">
      <c r="A64" s="631"/>
      <c r="B64" s="641"/>
      <c r="C64" s="33"/>
      <c r="D64" s="270"/>
      <c r="O64" s="51" t="s">
        <v>353</v>
      </c>
      <c r="P64" s="26">
        <v>30</v>
      </c>
      <c r="Q64" s="38"/>
      <c r="S64" s="148"/>
    </row>
    <row r="65" spans="1:19" ht="33" customHeight="1" x14ac:dyDescent="0.4">
      <c r="A65" s="273" t="s">
        <v>147</v>
      </c>
      <c r="B65" s="483" t="s">
        <v>147</v>
      </c>
      <c r="C65" s="45"/>
      <c r="D65" s="269"/>
      <c r="S65" s="150"/>
    </row>
    <row r="66" spans="1:19" ht="37.5" customHeight="1" x14ac:dyDescent="0.4">
      <c r="A66" s="24" t="s">
        <v>509</v>
      </c>
      <c r="B66" s="505">
        <v>80</v>
      </c>
      <c r="C66" s="30" t="s">
        <v>421</v>
      </c>
      <c r="D66" s="23">
        <v>80</v>
      </c>
      <c r="S66" s="150"/>
    </row>
    <row r="67" spans="1:19" ht="37.5" customHeight="1" x14ac:dyDescent="0.4">
      <c r="A67" s="24" t="s">
        <v>510</v>
      </c>
      <c r="B67" s="505">
        <v>69</v>
      </c>
      <c r="C67" s="83" t="s">
        <v>422</v>
      </c>
      <c r="D67" s="23">
        <v>69</v>
      </c>
      <c r="S67" s="150"/>
    </row>
    <row r="68" spans="1:19" ht="33" customHeight="1" x14ac:dyDescent="0.4">
      <c r="A68" s="272" t="s">
        <v>71</v>
      </c>
      <c r="B68" s="484"/>
      <c r="C68" s="274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46"/>
    </row>
    <row r="69" spans="1:19" ht="27" hidden="1" customHeight="1" x14ac:dyDescent="0.4">
      <c r="A69" s="52" t="s">
        <v>148</v>
      </c>
      <c r="B69" s="485" t="s">
        <v>148</v>
      </c>
      <c r="D69" s="14"/>
      <c r="S69" s="637"/>
    </row>
    <row r="70" spans="1:19" ht="27" hidden="1" customHeight="1" x14ac:dyDescent="0.4">
      <c r="A70" s="53" t="s">
        <v>141</v>
      </c>
      <c r="B70" s="512" t="s">
        <v>141</v>
      </c>
      <c r="S70" s="637"/>
    </row>
    <row r="71" spans="1:19" ht="27" hidden="1" customHeight="1" x14ac:dyDescent="0.4">
      <c r="A71" s="45" t="s">
        <v>149</v>
      </c>
      <c r="B71" s="16" t="s">
        <v>149</v>
      </c>
      <c r="S71" s="637"/>
    </row>
    <row r="72" spans="1:19" ht="27" hidden="1" customHeight="1" x14ac:dyDescent="0.4">
      <c r="A72" s="45" t="s">
        <v>150</v>
      </c>
      <c r="B72" s="16" t="s">
        <v>150</v>
      </c>
      <c r="S72" s="637"/>
    </row>
    <row r="73" spans="1:19" ht="27" hidden="1" customHeight="1" x14ac:dyDescent="0.4">
      <c r="A73" s="53" t="s">
        <v>143</v>
      </c>
      <c r="B73" s="512" t="s">
        <v>143</v>
      </c>
      <c r="S73" s="637"/>
    </row>
    <row r="74" spans="1:19" ht="27" hidden="1" customHeight="1" x14ac:dyDescent="0.4">
      <c r="A74" s="45" t="s">
        <v>151</v>
      </c>
      <c r="B74" s="16" t="s">
        <v>151</v>
      </c>
      <c r="S74" s="136"/>
    </row>
    <row r="75" spans="1:19" ht="27" hidden="1" customHeight="1" x14ac:dyDescent="0.4">
      <c r="A75" s="45" t="s">
        <v>152</v>
      </c>
      <c r="B75" s="16" t="s">
        <v>152</v>
      </c>
      <c r="S75" s="637"/>
    </row>
    <row r="76" spans="1:19" ht="27" hidden="1" customHeight="1" x14ac:dyDescent="0.4">
      <c r="A76" s="45" t="s">
        <v>153</v>
      </c>
      <c r="B76" s="16" t="s">
        <v>153</v>
      </c>
      <c r="S76" s="637"/>
    </row>
    <row r="77" spans="1:19" ht="27" hidden="1" customHeight="1" x14ac:dyDescent="0.4">
      <c r="A77" s="53" t="s">
        <v>145</v>
      </c>
      <c r="B77" s="512" t="s">
        <v>145</v>
      </c>
      <c r="S77" s="637"/>
    </row>
    <row r="78" spans="1:19" ht="27" hidden="1" customHeight="1" x14ac:dyDescent="0.4">
      <c r="A78" s="45" t="s">
        <v>154</v>
      </c>
      <c r="B78" s="16" t="s">
        <v>154</v>
      </c>
      <c r="S78" s="637"/>
    </row>
    <row r="79" spans="1:19" ht="27" hidden="1" customHeight="1" x14ac:dyDescent="0.4">
      <c r="A79" s="45" t="s">
        <v>155</v>
      </c>
      <c r="B79" s="16" t="s">
        <v>155</v>
      </c>
    </row>
    <row r="80" spans="1:19" ht="27" hidden="1" customHeight="1" x14ac:dyDescent="0.4">
      <c r="A80" s="45" t="s">
        <v>156</v>
      </c>
      <c r="B80" s="16" t="s">
        <v>156</v>
      </c>
    </row>
    <row r="81" spans="1:78" ht="27" hidden="1" customHeight="1" x14ac:dyDescent="0.4">
      <c r="A81" s="45" t="s">
        <v>157</v>
      </c>
      <c r="B81" s="16" t="s">
        <v>157</v>
      </c>
    </row>
    <row r="82" spans="1:78" ht="27" hidden="1" customHeight="1" x14ac:dyDescent="0.4">
      <c r="A82" s="45" t="s">
        <v>158</v>
      </c>
      <c r="B82" s="16" t="s">
        <v>158</v>
      </c>
    </row>
    <row r="83" spans="1:78" s="82" customFormat="1" ht="27" hidden="1" customHeight="1" x14ac:dyDescent="0.4">
      <c r="A83" s="129"/>
      <c r="B83" s="387"/>
      <c r="C83" s="130"/>
      <c r="D83" s="125"/>
      <c r="S83" s="137"/>
      <c r="T83" s="134"/>
      <c r="U83" s="134"/>
      <c r="V83" s="134"/>
      <c r="W83" s="134"/>
      <c r="X83" s="134"/>
      <c r="Y83" s="134"/>
      <c r="Z83" s="134"/>
      <c r="AA83" s="134"/>
      <c r="AB83" s="134"/>
      <c r="AC83" s="134"/>
      <c r="AD83" s="134"/>
      <c r="AE83" s="134"/>
      <c r="AF83" s="134"/>
      <c r="AG83" s="134"/>
      <c r="AH83" s="134"/>
      <c r="AI83" s="134"/>
      <c r="AJ83" s="134"/>
      <c r="AK83" s="134"/>
      <c r="AL83" s="134"/>
      <c r="AM83" s="134"/>
      <c r="AN83" s="134"/>
      <c r="AO83" s="134"/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  <c r="BD83" s="134"/>
      <c r="BE83" s="134"/>
      <c r="BF83" s="134"/>
      <c r="BG83" s="134"/>
      <c r="BH83" s="134"/>
      <c r="BI83" s="134"/>
      <c r="BJ83" s="134"/>
      <c r="BK83" s="134"/>
      <c r="BL83" s="134"/>
      <c r="BM83" s="134"/>
      <c r="BN83" s="134"/>
      <c r="BO83" s="134"/>
      <c r="BP83" s="134"/>
      <c r="BQ83" s="134"/>
      <c r="BR83" s="134"/>
      <c r="BS83" s="134"/>
      <c r="BT83" s="134"/>
      <c r="BU83" s="134"/>
      <c r="BV83" s="134"/>
      <c r="BW83" s="134"/>
      <c r="BX83" s="134"/>
      <c r="BY83" s="134"/>
      <c r="BZ83" s="134"/>
    </row>
    <row r="84" spans="1:78" s="134" customFormat="1" x14ac:dyDescent="0.4">
      <c r="A84" s="131"/>
      <c r="B84" s="513"/>
      <c r="C84" s="133"/>
      <c r="D84" s="132"/>
    </row>
    <row r="85" spans="1:78" s="134" customFormat="1" x14ac:dyDescent="0.4">
      <c r="A85" s="131"/>
      <c r="B85" s="513"/>
      <c r="C85" s="133"/>
      <c r="D85" s="132"/>
    </row>
    <row r="86" spans="1:78" s="134" customFormat="1" x14ac:dyDescent="0.4">
      <c r="A86" s="131"/>
      <c r="B86" s="513"/>
      <c r="C86" s="133"/>
      <c r="D86" s="132"/>
    </row>
    <row r="87" spans="1:78" s="134" customFormat="1" x14ac:dyDescent="0.4">
      <c r="A87" s="131"/>
      <c r="B87" s="513"/>
      <c r="C87" s="133"/>
      <c r="D87" s="132"/>
    </row>
    <row r="88" spans="1:78" s="134" customFormat="1" x14ac:dyDescent="0.4">
      <c r="A88" s="131"/>
      <c r="B88" s="513"/>
      <c r="C88" s="133"/>
      <c r="D88" s="132"/>
    </row>
    <row r="89" spans="1:78" s="134" customFormat="1" x14ac:dyDescent="0.4">
      <c r="A89" s="131"/>
      <c r="B89" s="513"/>
      <c r="C89" s="133"/>
      <c r="D89" s="132"/>
    </row>
    <row r="90" spans="1:78" s="134" customFormat="1" x14ac:dyDescent="0.4">
      <c r="A90" s="131"/>
      <c r="B90" s="513"/>
      <c r="C90" s="133"/>
      <c r="D90" s="132"/>
    </row>
    <row r="91" spans="1:78" s="134" customFormat="1" x14ac:dyDescent="0.4">
      <c r="A91" s="131"/>
      <c r="B91" s="513"/>
      <c r="C91" s="133"/>
      <c r="D91" s="132"/>
    </row>
    <row r="92" spans="1:78" s="134" customFormat="1" x14ac:dyDescent="0.4">
      <c r="A92" s="131"/>
      <c r="B92" s="513"/>
      <c r="C92" s="133"/>
      <c r="D92" s="132"/>
    </row>
    <row r="93" spans="1:78" s="134" customFormat="1" x14ac:dyDescent="0.4">
      <c r="A93" s="131"/>
      <c r="B93" s="513"/>
      <c r="C93" s="133"/>
      <c r="D93" s="132"/>
    </row>
    <row r="94" spans="1:78" s="134" customFormat="1" x14ac:dyDescent="0.4">
      <c r="A94" s="131"/>
      <c r="B94" s="513"/>
      <c r="C94" s="133"/>
      <c r="D94" s="132"/>
    </row>
    <row r="95" spans="1:78" s="134" customFormat="1" x14ac:dyDescent="0.4">
      <c r="A95" s="131"/>
      <c r="B95" s="513"/>
      <c r="C95" s="133"/>
      <c r="D95" s="132"/>
    </row>
    <row r="96" spans="1:78" s="134" customFormat="1" x14ac:dyDescent="0.4">
      <c r="A96" s="131"/>
      <c r="B96" s="513"/>
      <c r="C96" s="133"/>
      <c r="D96" s="132"/>
    </row>
    <row r="97" spans="1:4" s="134" customFormat="1" x14ac:dyDescent="0.4">
      <c r="A97" s="131"/>
      <c r="B97" s="513"/>
      <c r="C97" s="133"/>
      <c r="D97" s="132"/>
    </row>
    <row r="98" spans="1:4" s="134" customFormat="1" x14ac:dyDescent="0.4">
      <c r="A98" s="131"/>
      <c r="B98" s="513"/>
      <c r="C98" s="133"/>
      <c r="D98" s="132"/>
    </row>
    <row r="99" spans="1:4" s="134" customFormat="1" x14ac:dyDescent="0.4">
      <c r="A99" s="131"/>
      <c r="B99" s="513"/>
      <c r="C99" s="133"/>
      <c r="D99" s="132"/>
    </row>
    <row r="100" spans="1:4" s="134" customFormat="1" x14ac:dyDescent="0.4">
      <c r="A100" s="131"/>
      <c r="B100" s="513"/>
      <c r="C100" s="133"/>
      <c r="D100" s="132"/>
    </row>
    <row r="101" spans="1:4" s="134" customFormat="1" x14ac:dyDescent="0.4">
      <c r="A101" s="131"/>
      <c r="B101" s="513"/>
      <c r="C101" s="133"/>
      <c r="D101" s="132"/>
    </row>
    <row r="102" spans="1:4" s="134" customFormat="1" x14ac:dyDescent="0.4">
      <c r="A102" s="131"/>
      <c r="B102" s="513"/>
      <c r="C102" s="133"/>
      <c r="D102" s="132"/>
    </row>
    <row r="103" spans="1:4" s="134" customFormat="1" x14ac:dyDescent="0.4">
      <c r="A103" s="131"/>
      <c r="B103" s="513"/>
      <c r="C103" s="133"/>
      <c r="D103" s="132"/>
    </row>
    <row r="104" spans="1:4" s="134" customFormat="1" x14ac:dyDescent="0.4">
      <c r="A104" s="131"/>
      <c r="B104" s="513"/>
      <c r="C104" s="133"/>
      <c r="D104" s="132"/>
    </row>
    <row r="105" spans="1:4" s="134" customFormat="1" x14ac:dyDescent="0.4">
      <c r="A105" s="131"/>
      <c r="B105" s="513"/>
      <c r="C105" s="133"/>
      <c r="D105" s="132"/>
    </row>
    <row r="106" spans="1:4" s="134" customFormat="1" x14ac:dyDescent="0.4">
      <c r="A106" s="131"/>
      <c r="B106" s="513"/>
      <c r="C106" s="133"/>
      <c r="D106" s="132"/>
    </row>
    <row r="107" spans="1:4" s="134" customFormat="1" x14ac:dyDescent="0.4">
      <c r="A107" s="131"/>
      <c r="B107" s="513"/>
      <c r="C107" s="133"/>
      <c r="D107" s="132"/>
    </row>
    <row r="108" spans="1:4" s="134" customFormat="1" x14ac:dyDescent="0.4">
      <c r="A108" s="131"/>
      <c r="B108" s="513"/>
      <c r="C108" s="133"/>
      <c r="D108" s="132"/>
    </row>
    <row r="109" spans="1:4" s="134" customFormat="1" x14ac:dyDescent="0.4">
      <c r="A109" s="131"/>
      <c r="B109" s="513"/>
      <c r="C109" s="133"/>
      <c r="D109" s="132"/>
    </row>
    <row r="110" spans="1:4" s="134" customFormat="1" x14ac:dyDescent="0.4">
      <c r="A110" s="131"/>
      <c r="B110" s="513"/>
      <c r="C110" s="133"/>
      <c r="D110" s="132"/>
    </row>
    <row r="111" spans="1:4" s="134" customFormat="1" x14ac:dyDescent="0.4">
      <c r="A111" s="131"/>
      <c r="B111" s="513"/>
      <c r="C111" s="133"/>
      <c r="D111" s="132"/>
    </row>
    <row r="112" spans="1:4" s="134" customFormat="1" x14ac:dyDescent="0.4">
      <c r="A112" s="131"/>
      <c r="B112" s="513"/>
      <c r="C112" s="133"/>
      <c r="D112" s="132"/>
    </row>
    <row r="113" spans="1:4" s="134" customFormat="1" x14ac:dyDescent="0.4">
      <c r="A113" s="131"/>
      <c r="B113" s="513"/>
      <c r="C113" s="133"/>
      <c r="D113" s="132"/>
    </row>
    <row r="114" spans="1:4" s="134" customFormat="1" x14ac:dyDescent="0.4">
      <c r="A114" s="131"/>
      <c r="B114" s="513"/>
      <c r="C114" s="133"/>
      <c r="D114" s="132"/>
    </row>
    <row r="115" spans="1:4" s="134" customFormat="1" x14ac:dyDescent="0.4">
      <c r="A115" s="131"/>
      <c r="B115" s="513"/>
      <c r="C115" s="133"/>
      <c r="D115" s="132"/>
    </row>
    <row r="116" spans="1:4" s="134" customFormat="1" x14ac:dyDescent="0.4">
      <c r="A116" s="131"/>
      <c r="B116" s="513"/>
      <c r="C116" s="133"/>
      <c r="D116" s="132"/>
    </row>
    <row r="117" spans="1:4" s="134" customFormat="1" x14ac:dyDescent="0.4">
      <c r="A117" s="131"/>
      <c r="B117" s="513"/>
      <c r="C117" s="133"/>
      <c r="D117" s="132"/>
    </row>
    <row r="118" spans="1:4" s="134" customFormat="1" x14ac:dyDescent="0.4">
      <c r="A118" s="131"/>
      <c r="B118" s="513"/>
      <c r="C118" s="133"/>
      <c r="D118" s="132"/>
    </row>
    <row r="119" spans="1:4" s="134" customFormat="1" x14ac:dyDescent="0.4">
      <c r="A119" s="131"/>
      <c r="B119" s="513"/>
      <c r="C119" s="133"/>
      <c r="D119" s="132"/>
    </row>
    <row r="120" spans="1:4" s="134" customFormat="1" x14ac:dyDescent="0.4">
      <c r="A120" s="131"/>
      <c r="B120" s="513"/>
      <c r="C120" s="133"/>
      <c r="D120" s="132"/>
    </row>
    <row r="121" spans="1:4" s="134" customFormat="1" x14ac:dyDescent="0.4">
      <c r="A121" s="131"/>
      <c r="B121" s="513"/>
      <c r="C121" s="133"/>
      <c r="D121" s="132"/>
    </row>
    <row r="122" spans="1:4" s="134" customFormat="1" x14ac:dyDescent="0.4">
      <c r="A122" s="131"/>
      <c r="B122" s="513"/>
      <c r="C122" s="133"/>
      <c r="D122" s="132"/>
    </row>
    <row r="123" spans="1:4" s="134" customFormat="1" x14ac:dyDescent="0.4">
      <c r="A123" s="131"/>
      <c r="B123" s="513"/>
      <c r="C123" s="133"/>
      <c r="D123" s="132"/>
    </row>
    <row r="124" spans="1:4" s="134" customFormat="1" x14ac:dyDescent="0.4">
      <c r="A124" s="131"/>
      <c r="B124" s="513"/>
      <c r="C124" s="133"/>
      <c r="D124" s="132"/>
    </row>
    <row r="125" spans="1:4" s="134" customFormat="1" x14ac:dyDescent="0.4">
      <c r="A125" s="131"/>
      <c r="B125" s="513"/>
      <c r="C125" s="133"/>
      <c r="D125" s="132"/>
    </row>
    <row r="126" spans="1:4" s="134" customFormat="1" x14ac:dyDescent="0.4">
      <c r="A126" s="131"/>
      <c r="B126" s="513"/>
      <c r="C126" s="133"/>
      <c r="D126" s="132"/>
    </row>
    <row r="127" spans="1:4" s="134" customFormat="1" x14ac:dyDescent="0.4">
      <c r="A127" s="131"/>
      <c r="B127" s="513"/>
      <c r="C127" s="133"/>
      <c r="D127" s="132"/>
    </row>
    <row r="128" spans="1:4" s="134" customFormat="1" x14ac:dyDescent="0.4">
      <c r="A128" s="131"/>
      <c r="B128" s="513"/>
      <c r="C128" s="133"/>
      <c r="D128" s="132"/>
    </row>
    <row r="129" spans="1:4" s="134" customFormat="1" x14ac:dyDescent="0.4">
      <c r="A129" s="131"/>
      <c r="B129" s="513"/>
      <c r="C129" s="133"/>
      <c r="D129" s="132"/>
    </row>
    <row r="130" spans="1:4" s="134" customFormat="1" x14ac:dyDescent="0.4">
      <c r="A130" s="131"/>
      <c r="B130" s="513"/>
      <c r="C130" s="133"/>
      <c r="D130" s="132"/>
    </row>
    <row r="131" spans="1:4" s="134" customFormat="1" x14ac:dyDescent="0.4">
      <c r="A131" s="131"/>
      <c r="B131" s="513"/>
      <c r="C131" s="133"/>
      <c r="D131" s="132"/>
    </row>
    <row r="132" spans="1:4" s="134" customFormat="1" x14ac:dyDescent="0.4">
      <c r="A132" s="131"/>
      <c r="B132" s="513"/>
      <c r="C132" s="133"/>
      <c r="D132" s="132"/>
    </row>
    <row r="133" spans="1:4" s="134" customFormat="1" x14ac:dyDescent="0.4">
      <c r="A133" s="131"/>
      <c r="B133" s="513"/>
      <c r="C133" s="133"/>
      <c r="D133" s="132"/>
    </row>
    <row r="134" spans="1:4" s="134" customFormat="1" x14ac:dyDescent="0.4">
      <c r="A134" s="131"/>
      <c r="B134" s="513"/>
      <c r="C134" s="133"/>
      <c r="D134" s="132"/>
    </row>
    <row r="135" spans="1:4" s="134" customFormat="1" x14ac:dyDescent="0.4">
      <c r="A135" s="131"/>
      <c r="B135" s="513"/>
      <c r="C135" s="133"/>
      <c r="D135" s="132"/>
    </row>
    <row r="136" spans="1:4" s="134" customFormat="1" x14ac:dyDescent="0.4">
      <c r="A136" s="131"/>
      <c r="B136" s="513"/>
      <c r="C136" s="133"/>
      <c r="D136" s="132"/>
    </row>
    <row r="137" spans="1:4" s="134" customFormat="1" x14ac:dyDescent="0.4">
      <c r="A137" s="131"/>
      <c r="B137" s="513"/>
      <c r="C137" s="133"/>
      <c r="D137" s="132"/>
    </row>
    <row r="138" spans="1:4" s="134" customFormat="1" x14ac:dyDescent="0.4">
      <c r="A138" s="131"/>
      <c r="B138" s="513"/>
      <c r="C138" s="133"/>
      <c r="D138" s="132"/>
    </row>
    <row r="139" spans="1:4" s="134" customFormat="1" x14ac:dyDescent="0.4">
      <c r="A139" s="131"/>
      <c r="B139" s="513"/>
      <c r="C139" s="133"/>
      <c r="D139" s="132"/>
    </row>
    <row r="140" spans="1:4" s="134" customFormat="1" x14ac:dyDescent="0.4">
      <c r="A140" s="131"/>
      <c r="B140" s="513"/>
      <c r="C140" s="133"/>
      <c r="D140" s="132"/>
    </row>
    <row r="141" spans="1:4" s="134" customFormat="1" x14ac:dyDescent="0.4">
      <c r="A141" s="131"/>
      <c r="B141" s="513"/>
      <c r="C141" s="133"/>
      <c r="D141" s="132"/>
    </row>
    <row r="142" spans="1:4" s="134" customFormat="1" x14ac:dyDescent="0.4">
      <c r="A142" s="131"/>
      <c r="B142" s="513"/>
      <c r="C142" s="133"/>
      <c r="D142" s="132"/>
    </row>
    <row r="143" spans="1:4" s="134" customFormat="1" x14ac:dyDescent="0.4">
      <c r="A143" s="131"/>
      <c r="B143" s="513"/>
      <c r="C143" s="133"/>
      <c r="D143" s="132"/>
    </row>
    <row r="144" spans="1:4" s="134" customFormat="1" x14ac:dyDescent="0.4">
      <c r="A144" s="131"/>
      <c r="B144" s="513"/>
      <c r="C144" s="133"/>
      <c r="D144" s="132"/>
    </row>
    <row r="145" spans="1:4" s="134" customFormat="1" x14ac:dyDescent="0.4">
      <c r="A145" s="131"/>
      <c r="B145" s="513"/>
      <c r="C145" s="133"/>
      <c r="D145" s="132"/>
    </row>
    <row r="146" spans="1:4" s="134" customFormat="1" x14ac:dyDescent="0.4">
      <c r="A146" s="131"/>
      <c r="B146" s="513"/>
      <c r="C146" s="133"/>
      <c r="D146" s="132"/>
    </row>
    <row r="147" spans="1:4" s="134" customFormat="1" x14ac:dyDescent="0.4">
      <c r="A147" s="131"/>
      <c r="B147" s="513"/>
      <c r="C147" s="133"/>
      <c r="D147" s="132"/>
    </row>
    <row r="148" spans="1:4" s="134" customFormat="1" x14ac:dyDescent="0.4">
      <c r="A148" s="131"/>
      <c r="B148" s="513"/>
      <c r="C148" s="133"/>
      <c r="D148" s="132"/>
    </row>
    <row r="149" spans="1:4" s="134" customFormat="1" x14ac:dyDescent="0.4">
      <c r="A149" s="131"/>
      <c r="B149" s="513"/>
      <c r="C149" s="133"/>
      <c r="D149" s="132"/>
    </row>
    <row r="150" spans="1:4" s="134" customFormat="1" x14ac:dyDescent="0.4">
      <c r="A150" s="131"/>
      <c r="B150" s="513"/>
      <c r="C150" s="133"/>
      <c r="D150" s="132"/>
    </row>
    <row r="151" spans="1:4" s="134" customFormat="1" x14ac:dyDescent="0.4">
      <c r="A151" s="131"/>
      <c r="B151" s="513"/>
      <c r="C151" s="133"/>
      <c r="D151" s="132"/>
    </row>
    <row r="152" spans="1:4" s="134" customFormat="1" x14ac:dyDescent="0.4">
      <c r="A152" s="131"/>
      <c r="B152" s="513"/>
      <c r="C152" s="133"/>
      <c r="D152" s="132"/>
    </row>
    <row r="153" spans="1:4" s="134" customFormat="1" x14ac:dyDescent="0.4">
      <c r="A153" s="131"/>
      <c r="B153" s="513"/>
      <c r="C153" s="133"/>
      <c r="D153" s="132"/>
    </row>
    <row r="154" spans="1:4" s="134" customFormat="1" x14ac:dyDescent="0.4">
      <c r="A154" s="131"/>
      <c r="B154" s="513"/>
      <c r="C154" s="133"/>
      <c r="D154" s="132"/>
    </row>
    <row r="155" spans="1:4" s="134" customFormat="1" x14ac:dyDescent="0.4">
      <c r="A155" s="131"/>
      <c r="B155" s="513"/>
      <c r="C155" s="133"/>
      <c r="D155" s="132"/>
    </row>
    <row r="156" spans="1:4" s="134" customFormat="1" x14ac:dyDescent="0.4">
      <c r="A156" s="131"/>
      <c r="B156" s="513"/>
      <c r="C156" s="133"/>
      <c r="D156" s="132"/>
    </row>
    <row r="157" spans="1:4" s="134" customFormat="1" x14ac:dyDescent="0.4">
      <c r="A157" s="131"/>
      <c r="B157" s="513"/>
      <c r="C157" s="133"/>
      <c r="D157" s="132"/>
    </row>
    <row r="158" spans="1:4" s="134" customFormat="1" x14ac:dyDescent="0.4">
      <c r="A158" s="131"/>
      <c r="B158" s="513"/>
      <c r="C158" s="133"/>
      <c r="D158" s="132"/>
    </row>
    <row r="159" spans="1:4" s="134" customFormat="1" x14ac:dyDescent="0.4">
      <c r="A159" s="131"/>
      <c r="B159" s="513"/>
      <c r="C159" s="133"/>
      <c r="D159" s="132"/>
    </row>
    <row r="160" spans="1:4" s="134" customFormat="1" x14ac:dyDescent="0.4">
      <c r="A160" s="131"/>
      <c r="B160" s="513"/>
      <c r="C160" s="133"/>
      <c r="D160" s="132"/>
    </row>
    <row r="161" spans="1:4" s="134" customFormat="1" x14ac:dyDescent="0.4">
      <c r="A161" s="131"/>
      <c r="B161" s="513"/>
      <c r="C161" s="133"/>
      <c r="D161" s="132"/>
    </row>
    <row r="162" spans="1:4" s="134" customFormat="1" x14ac:dyDescent="0.4">
      <c r="A162" s="131"/>
      <c r="B162" s="513"/>
      <c r="C162" s="133"/>
      <c r="D162" s="132"/>
    </row>
    <row r="163" spans="1:4" s="134" customFormat="1" x14ac:dyDescent="0.4">
      <c r="A163" s="131"/>
      <c r="B163" s="513"/>
      <c r="C163" s="133"/>
      <c r="D163" s="132"/>
    </row>
    <row r="164" spans="1:4" s="134" customFormat="1" x14ac:dyDescent="0.4">
      <c r="A164" s="131"/>
      <c r="B164" s="513"/>
      <c r="C164" s="133"/>
      <c r="D164" s="132"/>
    </row>
    <row r="165" spans="1:4" s="134" customFormat="1" x14ac:dyDescent="0.4">
      <c r="A165" s="131"/>
      <c r="B165" s="513"/>
      <c r="C165" s="133"/>
      <c r="D165" s="132"/>
    </row>
    <row r="166" spans="1:4" s="134" customFormat="1" x14ac:dyDescent="0.4">
      <c r="A166" s="131"/>
      <c r="B166" s="513"/>
      <c r="C166" s="133"/>
      <c r="D166" s="132"/>
    </row>
    <row r="167" spans="1:4" s="134" customFormat="1" x14ac:dyDescent="0.4">
      <c r="A167" s="131"/>
      <c r="B167" s="513"/>
      <c r="C167" s="133"/>
      <c r="D167" s="132"/>
    </row>
    <row r="168" spans="1:4" s="134" customFormat="1" x14ac:dyDescent="0.4">
      <c r="A168" s="131"/>
      <c r="B168" s="513"/>
      <c r="C168" s="133"/>
      <c r="D168" s="132"/>
    </row>
    <row r="169" spans="1:4" s="134" customFormat="1" x14ac:dyDescent="0.4">
      <c r="A169" s="131"/>
      <c r="B169" s="513"/>
      <c r="C169" s="133"/>
      <c r="D169" s="132"/>
    </row>
    <row r="170" spans="1:4" s="134" customFormat="1" x14ac:dyDescent="0.4">
      <c r="A170" s="131"/>
      <c r="B170" s="513"/>
      <c r="C170" s="133"/>
      <c r="D170" s="132"/>
    </row>
    <row r="171" spans="1:4" s="134" customFormat="1" x14ac:dyDescent="0.4">
      <c r="A171" s="131"/>
      <c r="B171" s="513"/>
      <c r="C171" s="133"/>
      <c r="D171" s="132"/>
    </row>
    <row r="172" spans="1:4" s="134" customFormat="1" x14ac:dyDescent="0.4">
      <c r="A172" s="131"/>
      <c r="B172" s="513"/>
      <c r="C172" s="133"/>
      <c r="D172" s="132"/>
    </row>
    <row r="173" spans="1:4" s="134" customFormat="1" x14ac:dyDescent="0.4">
      <c r="A173" s="131"/>
      <c r="B173" s="513"/>
      <c r="C173" s="133"/>
      <c r="D173" s="132"/>
    </row>
    <row r="174" spans="1:4" s="134" customFormat="1" x14ac:dyDescent="0.4">
      <c r="A174" s="131"/>
      <c r="B174" s="513"/>
      <c r="C174" s="133"/>
      <c r="D174" s="132"/>
    </row>
    <row r="175" spans="1:4" s="134" customFormat="1" x14ac:dyDescent="0.4">
      <c r="A175" s="131"/>
      <c r="B175" s="513"/>
      <c r="C175" s="133"/>
      <c r="D175" s="132"/>
    </row>
    <row r="176" spans="1:4" s="134" customFormat="1" x14ac:dyDescent="0.4">
      <c r="A176" s="131"/>
      <c r="B176" s="513"/>
      <c r="C176" s="133"/>
      <c r="D176" s="132"/>
    </row>
    <row r="177" spans="1:4" s="134" customFormat="1" x14ac:dyDescent="0.4">
      <c r="A177" s="131"/>
      <c r="B177" s="513"/>
      <c r="C177" s="133"/>
      <c r="D177" s="132"/>
    </row>
    <row r="178" spans="1:4" s="134" customFormat="1" x14ac:dyDescent="0.4">
      <c r="A178" s="131"/>
      <c r="B178" s="513"/>
      <c r="C178" s="133"/>
      <c r="D178" s="132"/>
    </row>
    <row r="179" spans="1:4" s="134" customFormat="1" x14ac:dyDescent="0.4">
      <c r="A179" s="131"/>
      <c r="B179" s="513"/>
      <c r="C179" s="133"/>
      <c r="D179" s="132"/>
    </row>
    <row r="180" spans="1:4" s="134" customFormat="1" x14ac:dyDescent="0.4">
      <c r="A180" s="131"/>
      <c r="B180" s="513"/>
      <c r="C180" s="133"/>
      <c r="D180" s="132"/>
    </row>
    <row r="181" spans="1:4" s="134" customFormat="1" x14ac:dyDescent="0.4">
      <c r="A181" s="131"/>
      <c r="B181" s="513"/>
      <c r="C181" s="133"/>
      <c r="D181" s="132"/>
    </row>
    <row r="182" spans="1:4" s="134" customFormat="1" x14ac:dyDescent="0.4">
      <c r="A182" s="131"/>
      <c r="B182" s="513"/>
      <c r="C182" s="133"/>
      <c r="D182" s="132"/>
    </row>
    <row r="183" spans="1:4" s="134" customFormat="1" x14ac:dyDescent="0.4">
      <c r="A183" s="131"/>
      <c r="B183" s="513"/>
      <c r="C183" s="133"/>
      <c r="D183" s="132"/>
    </row>
    <row r="184" spans="1:4" s="134" customFormat="1" x14ac:dyDescent="0.4">
      <c r="A184" s="131"/>
      <c r="B184" s="513"/>
      <c r="C184" s="133"/>
      <c r="D184" s="132"/>
    </row>
    <row r="185" spans="1:4" s="134" customFormat="1" x14ac:dyDescent="0.4">
      <c r="A185" s="131"/>
      <c r="B185" s="513"/>
      <c r="C185" s="133"/>
      <c r="D185" s="132"/>
    </row>
    <row r="186" spans="1:4" s="134" customFormat="1" x14ac:dyDescent="0.4">
      <c r="A186" s="131"/>
      <c r="B186" s="513"/>
      <c r="C186" s="133"/>
      <c r="D186" s="132"/>
    </row>
    <row r="187" spans="1:4" s="134" customFormat="1" x14ac:dyDescent="0.4">
      <c r="A187" s="131"/>
      <c r="B187" s="513"/>
      <c r="C187" s="133"/>
      <c r="D187" s="132"/>
    </row>
    <row r="188" spans="1:4" s="134" customFormat="1" x14ac:dyDescent="0.4">
      <c r="A188" s="131"/>
      <c r="B188" s="513"/>
      <c r="C188" s="133"/>
      <c r="D188" s="132"/>
    </row>
    <row r="189" spans="1:4" s="134" customFormat="1" x14ac:dyDescent="0.4">
      <c r="A189" s="131"/>
      <c r="B189" s="513"/>
      <c r="C189" s="133"/>
      <c r="D189" s="132"/>
    </row>
    <row r="190" spans="1:4" s="134" customFormat="1" x14ac:dyDescent="0.4">
      <c r="A190" s="131"/>
      <c r="B190" s="513"/>
      <c r="C190" s="133"/>
      <c r="D190" s="132"/>
    </row>
    <row r="191" spans="1:4" s="134" customFormat="1" x14ac:dyDescent="0.4">
      <c r="A191" s="131"/>
      <c r="B191" s="513"/>
      <c r="C191" s="133"/>
      <c r="D191" s="132"/>
    </row>
    <row r="192" spans="1:4" s="134" customFormat="1" x14ac:dyDescent="0.4">
      <c r="A192" s="131"/>
      <c r="B192" s="513"/>
      <c r="C192" s="133"/>
      <c r="D192" s="132"/>
    </row>
    <row r="193" spans="1:4" s="134" customFormat="1" x14ac:dyDescent="0.4">
      <c r="A193" s="131"/>
      <c r="B193" s="513"/>
      <c r="C193" s="133"/>
      <c r="D193" s="132"/>
    </row>
    <row r="194" spans="1:4" s="134" customFormat="1" x14ac:dyDescent="0.4">
      <c r="A194" s="131"/>
      <c r="B194" s="513"/>
      <c r="C194" s="133"/>
      <c r="D194" s="132"/>
    </row>
    <row r="195" spans="1:4" s="134" customFormat="1" x14ac:dyDescent="0.4">
      <c r="A195" s="131"/>
      <c r="B195" s="513"/>
      <c r="C195" s="133"/>
      <c r="D195" s="132"/>
    </row>
  </sheetData>
  <mergeCells count="58">
    <mergeCell ref="K5:L5"/>
    <mergeCell ref="M5:N5"/>
    <mergeCell ref="O5:P5"/>
    <mergeCell ref="B37:B41"/>
    <mergeCell ref="B14:B15"/>
    <mergeCell ref="B35:B36"/>
    <mergeCell ref="B33:B34"/>
    <mergeCell ref="B1:R1"/>
    <mergeCell ref="B2:R2"/>
    <mergeCell ref="S2:S7"/>
    <mergeCell ref="C3:F3"/>
    <mergeCell ref="G3:J3"/>
    <mergeCell ref="K3:N3"/>
    <mergeCell ref="O3:R3"/>
    <mergeCell ref="C4:F4"/>
    <mergeCell ref="G4:J4"/>
    <mergeCell ref="K4:N4"/>
    <mergeCell ref="O4:R4"/>
    <mergeCell ref="C5:F5"/>
    <mergeCell ref="Q6:R6"/>
    <mergeCell ref="Q5:R5"/>
    <mergeCell ref="G5:H5"/>
    <mergeCell ref="I5:J5"/>
    <mergeCell ref="S22:S23"/>
    <mergeCell ref="B56:B58"/>
    <mergeCell ref="B63:B64"/>
    <mergeCell ref="B61:B62"/>
    <mergeCell ref="C6:F6"/>
    <mergeCell ref="G6:H6"/>
    <mergeCell ref="I6:J6"/>
    <mergeCell ref="K6:L6"/>
    <mergeCell ref="M6:N6"/>
    <mergeCell ref="O6:P6"/>
    <mergeCell ref="B59:B60"/>
    <mergeCell ref="B52:B53"/>
    <mergeCell ref="B45:B46"/>
    <mergeCell ref="B43:B44"/>
    <mergeCell ref="B48:B51"/>
    <mergeCell ref="S77:S78"/>
    <mergeCell ref="S69:S71"/>
    <mergeCell ref="S72:S73"/>
    <mergeCell ref="S75:S76"/>
    <mergeCell ref="A59:A60"/>
    <mergeCell ref="A61:A62"/>
    <mergeCell ref="A63:A64"/>
    <mergeCell ref="A3:B3"/>
    <mergeCell ref="B4:B6"/>
    <mergeCell ref="A7:B7"/>
    <mergeCell ref="A43:A44"/>
    <mergeCell ref="A45:A46"/>
    <mergeCell ref="A48:A51"/>
    <mergeCell ref="A52:A53"/>
    <mergeCell ref="A56:A58"/>
    <mergeCell ref="A4:A5"/>
    <mergeCell ref="A14:A15"/>
    <mergeCell ref="A33:A34"/>
    <mergeCell ref="A35:A36"/>
    <mergeCell ref="A37:A4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A0E35-EB53-4868-9443-4FE86672FB4E}">
  <dimension ref="A1:S93"/>
  <sheetViews>
    <sheetView zoomScale="75" zoomScaleNormal="40" workbookViewId="0">
      <pane xSplit="2" ySplit="7" topLeftCell="C8" activePane="bottomRight" state="frozen"/>
      <selection pane="topRight" activeCell="F1" sqref="F1"/>
      <selection pane="bottomLeft" activeCell="A8" sqref="A8"/>
      <selection pane="bottomRight" activeCell="I25" sqref="I25"/>
    </sheetView>
  </sheetViews>
  <sheetFormatPr baseColWidth="10" defaultColWidth="10.1640625" defaultRowHeight="24" x14ac:dyDescent="0.4"/>
  <cols>
    <col min="1" max="1" width="54.5" style="105" customWidth="1"/>
    <col min="2" max="2" width="8.6640625" style="124" customWidth="1"/>
    <col min="3" max="5" width="9.33203125" style="1" customWidth="1"/>
    <col min="6" max="6" width="10.83203125" style="1" customWidth="1"/>
    <col min="7" max="7" width="102.6640625" style="1" customWidth="1"/>
    <col min="8" max="8" width="15.83203125" style="13" customWidth="1"/>
    <col min="9" max="9" width="9.33203125" style="1" customWidth="1"/>
    <col min="10" max="10" width="16.6640625" style="1" customWidth="1"/>
    <col min="11" max="11" width="103.33203125" style="114" customWidth="1"/>
    <col min="12" max="12" width="13.33203125" style="13" customWidth="1"/>
    <col min="13" max="13" width="13.1640625" style="1" customWidth="1"/>
    <col min="14" max="14" width="13.33203125" style="1" customWidth="1"/>
    <col min="15" max="15" width="99" style="1" customWidth="1"/>
    <col min="16" max="16" width="10.83203125" style="13" customWidth="1"/>
    <col min="17" max="18" width="10.83203125" style="1" customWidth="1"/>
    <col min="19" max="19" width="114.6640625" style="1" customWidth="1"/>
    <col min="20" max="16384" width="10.1640625" style="1"/>
  </cols>
  <sheetData>
    <row r="1" spans="1:19" ht="39.75" customHeight="1" x14ac:dyDescent="0.4">
      <c r="A1" s="681" t="s">
        <v>322</v>
      </c>
      <c r="B1" s="681"/>
      <c r="C1" s="682"/>
      <c r="D1" s="682"/>
      <c r="E1" s="682"/>
      <c r="F1" s="682"/>
      <c r="G1" s="682"/>
      <c r="H1" s="682"/>
      <c r="I1" s="682"/>
      <c r="J1" s="682"/>
      <c r="K1" s="682"/>
      <c r="L1" s="682"/>
      <c r="M1" s="682"/>
      <c r="N1" s="682"/>
      <c r="O1" s="682"/>
      <c r="P1" s="682"/>
      <c r="Q1" s="682"/>
      <c r="R1" s="682"/>
    </row>
    <row r="2" spans="1:19" ht="27" customHeight="1" x14ac:dyDescent="0.55000000000000004">
      <c r="A2" s="683" t="s">
        <v>323</v>
      </c>
      <c r="B2" s="683"/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  <c r="O2" s="683"/>
      <c r="P2" s="683"/>
      <c r="Q2" s="683"/>
      <c r="R2" s="683"/>
      <c r="S2" s="692" t="s">
        <v>298</v>
      </c>
    </row>
    <row r="3" spans="1:19" ht="27" customHeight="1" x14ac:dyDescent="0.4">
      <c r="A3" s="690" t="s">
        <v>73</v>
      </c>
      <c r="B3" s="691"/>
      <c r="C3" s="684" t="s">
        <v>28</v>
      </c>
      <c r="D3" s="684"/>
      <c r="E3" s="684"/>
      <c r="F3" s="684"/>
      <c r="G3" s="685" t="s">
        <v>30</v>
      </c>
      <c r="H3" s="685"/>
      <c r="I3" s="685"/>
      <c r="J3" s="685"/>
      <c r="K3" s="686" t="s">
        <v>74</v>
      </c>
      <c r="L3" s="686"/>
      <c r="M3" s="686"/>
      <c r="N3" s="686"/>
      <c r="O3" s="687" t="s">
        <v>55</v>
      </c>
      <c r="P3" s="688"/>
      <c r="Q3" s="688"/>
      <c r="R3" s="689"/>
      <c r="S3" s="693"/>
    </row>
    <row r="4" spans="1:19" ht="27" customHeight="1" x14ac:dyDescent="0.4">
      <c r="A4" s="662" t="s">
        <v>75</v>
      </c>
      <c r="B4" s="594" t="s">
        <v>503</v>
      </c>
      <c r="C4" s="665" t="s">
        <v>76</v>
      </c>
      <c r="D4" s="665"/>
      <c r="E4" s="665"/>
      <c r="F4" s="665"/>
      <c r="G4" s="666" t="s">
        <v>77</v>
      </c>
      <c r="H4" s="666"/>
      <c r="I4" s="666"/>
      <c r="J4" s="666"/>
      <c r="K4" s="667" t="s">
        <v>78</v>
      </c>
      <c r="L4" s="667"/>
      <c r="M4" s="667"/>
      <c r="N4" s="667"/>
      <c r="O4" s="668" t="s">
        <v>79</v>
      </c>
      <c r="P4" s="669"/>
      <c r="Q4" s="669"/>
      <c r="R4" s="670"/>
      <c r="S4" s="693"/>
    </row>
    <row r="5" spans="1:19" ht="291" customHeight="1" x14ac:dyDescent="0.4">
      <c r="A5" s="664"/>
      <c r="B5" s="594"/>
      <c r="C5" s="671"/>
      <c r="D5" s="672"/>
      <c r="E5" s="672"/>
      <c r="F5" s="673"/>
      <c r="G5" s="674" t="s">
        <v>130</v>
      </c>
      <c r="H5" s="675"/>
      <c r="I5" s="674" t="s">
        <v>131</v>
      </c>
      <c r="J5" s="675"/>
      <c r="K5" s="676" t="s">
        <v>132</v>
      </c>
      <c r="L5" s="677"/>
      <c r="M5" s="695" t="s">
        <v>133</v>
      </c>
      <c r="N5" s="696"/>
      <c r="O5" s="697" t="s">
        <v>134</v>
      </c>
      <c r="P5" s="697"/>
      <c r="Q5" s="697" t="s">
        <v>135</v>
      </c>
      <c r="R5" s="697"/>
      <c r="S5" s="693"/>
    </row>
    <row r="6" spans="1:19" ht="92.25" customHeight="1" x14ac:dyDescent="0.4">
      <c r="A6" s="15" t="s">
        <v>80</v>
      </c>
      <c r="B6" s="594"/>
      <c r="C6" s="678"/>
      <c r="D6" s="678"/>
      <c r="E6" s="678"/>
      <c r="F6" s="678"/>
      <c r="G6" s="674" t="s">
        <v>324</v>
      </c>
      <c r="H6" s="675"/>
      <c r="I6" s="674" t="s">
        <v>325</v>
      </c>
      <c r="J6" s="679"/>
      <c r="K6" s="676" t="s">
        <v>326</v>
      </c>
      <c r="L6" s="680"/>
      <c r="M6" s="676" t="s">
        <v>325</v>
      </c>
      <c r="N6" s="677"/>
      <c r="O6" s="700" t="s">
        <v>327</v>
      </c>
      <c r="P6" s="701"/>
      <c r="Q6" s="698" t="s">
        <v>325</v>
      </c>
      <c r="R6" s="699"/>
      <c r="S6" s="694"/>
    </row>
    <row r="7" spans="1:19" ht="27" customHeight="1" x14ac:dyDescent="0.4">
      <c r="A7" s="23" t="s">
        <v>24</v>
      </c>
      <c r="B7" s="487"/>
      <c r="C7" s="4" t="s">
        <v>81</v>
      </c>
      <c r="D7" s="5" t="s">
        <v>82</v>
      </c>
      <c r="E7" s="4" t="s">
        <v>83</v>
      </c>
      <c r="F7" s="5" t="s">
        <v>82</v>
      </c>
      <c r="G7" s="6" t="s">
        <v>81</v>
      </c>
      <c r="H7" s="5" t="s">
        <v>82</v>
      </c>
      <c r="I7" s="6" t="s">
        <v>83</v>
      </c>
      <c r="J7" s="5" t="s">
        <v>82</v>
      </c>
      <c r="K7" s="107" t="s">
        <v>81</v>
      </c>
      <c r="L7" s="5" t="s">
        <v>82</v>
      </c>
      <c r="M7" s="7" t="s">
        <v>83</v>
      </c>
      <c r="N7" s="5" t="s">
        <v>82</v>
      </c>
      <c r="O7" s="8" t="s">
        <v>81</v>
      </c>
      <c r="P7" s="5" t="s">
        <v>82</v>
      </c>
      <c r="Q7" s="8" t="s">
        <v>83</v>
      </c>
      <c r="R7" s="5" t="s">
        <v>82</v>
      </c>
      <c r="S7" s="115"/>
    </row>
    <row r="8" spans="1:19" ht="50.25" customHeight="1" x14ac:dyDescent="0.4">
      <c r="A8" s="108" t="s">
        <v>328</v>
      </c>
      <c r="B8" s="108"/>
      <c r="C8" s="2"/>
      <c r="D8" s="2"/>
      <c r="E8" s="2"/>
      <c r="F8" s="2"/>
      <c r="G8" s="6"/>
      <c r="H8" s="2"/>
      <c r="I8" s="6"/>
      <c r="J8" s="2"/>
      <c r="K8" s="107"/>
      <c r="L8" s="2"/>
      <c r="M8" s="7"/>
      <c r="N8" s="2"/>
      <c r="O8" s="8"/>
      <c r="P8" s="2"/>
      <c r="Q8" s="8"/>
      <c r="R8" s="2"/>
      <c r="S8" s="33" t="s">
        <v>320</v>
      </c>
    </row>
    <row r="9" spans="1:19" ht="51.75" customHeight="1" x14ac:dyDescent="0.4">
      <c r="A9" s="109" t="s">
        <v>141</v>
      </c>
      <c r="B9" s="514"/>
      <c r="C9" s="2"/>
      <c r="D9" s="2"/>
      <c r="E9" s="2"/>
      <c r="F9" s="2"/>
      <c r="G9" s="170" t="s">
        <v>142</v>
      </c>
      <c r="H9" s="2"/>
      <c r="I9" s="6"/>
      <c r="J9" s="2"/>
      <c r="K9" s="107"/>
      <c r="L9" s="2"/>
      <c r="M9" s="7"/>
      <c r="N9" s="2"/>
      <c r="O9" s="8"/>
      <c r="P9" s="2"/>
      <c r="Q9" s="8"/>
      <c r="R9" s="2"/>
      <c r="S9" s="33" t="s">
        <v>317</v>
      </c>
    </row>
    <row r="10" spans="1:19" ht="47.25" customHeight="1" x14ac:dyDescent="0.4">
      <c r="A10" s="659" t="s">
        <v>329</v>
      </c>
      <c r="B10" s="662">
        <v>74</v>
      </c>
      <c r="C10" s="2"/>
      <c r="D10" s="2"/>
      <c r="E10" s="2"/>
      <c r="F10" s="2"/>
      <c r="G10" s="169" t="s">
        <v>320</v>
      </c>
      <c r="H10" s="70">
        <v>9</v>
      </c>
      <c r="I10" s="6"/>
      <c r="J10" s="2"/>
      <c r="K10" s="107"/>
      <c r="L10" s="2"/>
      <c r="M10" s="7"/>
      <c r="N10" s="2"/>
      <c r="O10" s="8"/>
      <c r="P10" s="2"/>
      <c r="Q10" s="8"/>
      <c r="R10" s="2"/>
      <c r="S10" s="33" t="s">
        <v>321</v>
      </c>
    </row>
    <row r="11" spans="1:19" ht="47.25" customHeight="1" x14ac:dyDescent="0.4">
      <c r="A11" s="660"/>
      <c r="B11" s="663"/>
      <c r="C11" s="2"/>
      <c r="D11" s="2"/>
      <c r="E11" s="2"/>
      <c r="F11" s="2"/>
      <c r="G11" s="169" t="s">
        <v>317</v>
      </c>
      <c r="H11" s="70">
        <v>9</v>
      </c>
      <c r="I11" s="6"/>
      <c r="J11" s="2"/>
      <c r="K11" s="107"/>
      <c r="L11" s="2"/>
      <c r="M11" s="7"/>
      <c r="N11" s="2"/>
      <c r="O11" s="8"/>
      <c r="P11" s="2"/>
      <c r="Q11" s="8"/>
      <c r="R11" s="2"/>
      <c r="S11" s="33" t="s">
        <v>318</v>
      </c>
    </row>
    <row r="12" spans="1:19" ht="47.25" customHeight="1" x14ac:dyDescent="0.4">
      <c r="A12" s="660"/>
      <c r="B12" s="663"/>
      <c r="C12" s="2"/>
      <c r="D12" s="2"/>
      <c r="E12" s="2"/>
      <c r="F12" s="2"/>
      <c r="G12" s="169" t="s">
        <v>321</v>
      </c>
      <c r="H12" s="70">
        <v>19</v>
      </c>
      <c r="I12" s="6"/>
      <c r="J12" s="2"/>
      <c r="K12" s="107"/>
      <c r="L12" s="2"/>
      <c r="M12" s="7"/>
      <c r="N12" s="2"/>
      <c r="O12" s="8"/>
      <c r="P12" s="2"/>
      <c r="Q12" s="8"/>
      <c r="R12" s="2"/>
      <c r="S12" s="33" t="s">
        <v>319</v>
      </c>
    </row>
    <row r="13" spans="1:19" ht="47.25" customHeight="1" x14ac:dyDescent="0.4">
      <c r="A13" s="660"/>
      <c r="B13" s="663"/>
      <c r="C13" s="2"/>
      <c r="D13" s="2"/>
      <c r="E13" s="2"/>
      <c r="F13" s="2"/>
      <c r="G13" s="169" t="s">
        <v>318</v>
      </c>
      <c r="H13" s="70">
        <v>19</v>
      </c>
      <c r="I13" s="6"/>
      <c r="J13" s="2"/>
      <c r="K13" s="107"/>
      <c r="L13" s="2"/>
      <c r="M13" s="7"/>
      <c r="N13" s="2"/>
      <c r="O13" s="8"/>
      <c r="P13" s="2"/>
      <c r="Q13" s="8"/>
      <c r="R13" s="2"/>
      <c r="S13" s="136" t="s">
        <v>466</v>
      </c>
    </row>
    <row r="14" spans="1:19" ht="47.25" customHeight="1" x14ac:dyDescent="0.4">
      <c r="A14" s="660"/>
      <c r="B14" s="663"/>
      <c r="C14" s="2"/>
      <c r="D14" s="2"/>
      <c r="E14" s="2"/>
      <c r="F14" s="2"/>
      <c r="G14" s="169" t="s">
        <v>319</v>
      </c>
      <c r="H14" s="70">
        <v>9</v>
      </c>
      <c r="I14" s="6"/>
      <c r="J14" s="2"/>
      <c r="K14" s="107"/>
      <c r="L14" s="2"/>
      <c r="M14" s="7"/>
      <c r="N14" s="2"/>
      <c r="O14" s="8"/>
      <c r="P14" s="2"/>
      <c r="Q14" s="8"/>
      <c r="R14" s="2"/>
      <c r="S14" s="153"/>
    </row>
    <row r="15" spans="1:19" ht="47.25" customHeight="1" x14ac:dyDescent="0.4">
      <c r="A15" s="661"/>
      <c r="B15" s="664"/>
      <c r="C15" s="2"/>
      <c r="D15" s="2"/>
      <c r="E15" s="2"/>
      <c r="F15" s="2"/>
      <c r="G15" s="169" t="s">
        <v>466</v>
      </c>
      <c r="H15" s="70">
        <v>9</v>
      </c>
      <c r="I15" s="6"/>
      <c r="J15" s="2"/>
      <c r="K15" s="107"/>
      <c r="L15" s="2"/>
      <c r="M15" s="7"/>
      <c r="N15" s="2"/>
      <c r="O15" s="8"/>
      <c r="P15" s="2"/>
      <c r="Q15" s="8"/>
      <c r="R15" s="2"/>
      <c r="S15" s="153"/>
    </row>
    <row r="16" spans="1:19" ht="47.25" customHeight="1" x14ac:dyDescent="0.4">
      <c r="A16" s="659" t="s">
        <v>330</v>
      </c>
      <c r="B16" s="662">
        <v>53</v>
      </c>
      <c r="C16" s="62"/>
      <c r="D16" s="62"/>
      <c r="E16" s="62"/>
      <c r="F16" s="62"/>
      <c r="G16" s="169" t="s">
        <v>320</v>
      </c>
      <c r="H16" s="70">
        <v>7</v>
      </c>
      <c r="I16" s="6"/>
      <c r="J16" s="62"/>
      <c r="K16" s="107"/>
      <c r="L16" s="9"/>
      <c r="M16" s="7"/>
      <c r="N16" s="62"/>
      <c r="O16" s="8"/>
      <c r="P16" s="70"/>
      <c r="Q16" s="8"/>
      <c r="R16" s="12"/>
      <c r="S16" s="153"/>
    </row>
    <row r="17" spans="1:19" ht="47.25" customHeight="1" x14ac:dyDescent="0.4">
      <c r="A17" s="660"/>
      <c r="B17" s="663"/>
      <c r="C17" s="61"/>
      <c r="D17" s="61"/>
      <c r="E17" s="61"/>
      <c r="F17" s="61"/>
      <c r="G17" s="169" t="s">
        <v>317</v>
      </c>
      <c r="H17" s="70">
        <v>7</v>
      </c>
      <c r="I17" s="6"/>
      <c r="J17" s="61"/>
      <c r="K17" s="107"/>
      <c r="L17" s="10"/>
      <c r="M17" s="7"/>
      <c r="N17" s="61"/>
      <c r="O17" s="8"/>
      <c r="P17" s="70"/>
      <c r="Q17" s="8"/>
      <c r="R17" s="12"/>
      <c r="S17" s="152"/>
    </row>
    <row r="18" spans="1:19" ht="47.25" customHeight="1" x14ac:dyDescent="0.4">
      <c r="A18" s="660"/>
      <c r="B18" s="663"/>
      <c r="C18" s="61"/>
      <c r="D18" s="61"/>
      <c r="E18" s="61"/>
      <c r="F18" s="61"/>
      <c r="G18" s="169" t="s">
        <v>321</v>
      </c>
      <c r="H18" s="70">
        <v>7</v>
      </c>
      <c r="I18" s="6"/>
      <c r="J18" s="61"/>
      <c r="K18" s="107"/>
      <c r="L18" s="10"/>
      <c r="M18" s="7"/>
      <c r="N18" s="61"/>
      <c r="O18" s="8"/>
      <c r="P18" s="70"/>
      <c r="Q18" s="8"/>
      <c r="R18" s="12"/>
      <c r="S18" s="152"/>
    </row>
    <row r="19" spans="1:19" ht="47.25" customHeight="1" x14ac:dyDescent="0.4">
      <c r="A19" s="660"/>
      <c r="B19" s="663"/>
      <c r="C19" s="61"/>
      <c r="D19" s="61"/>
      <c r="E19" s="61"/>
      <c r="F19" s="61"/>
      <c r="G19" s="49" t="s">
        <v>482</v>
      </c>
      <c r="H19" s="70">
        <v>8</v>
      </c>
      <c r="I19" s="6"/>
      <c r="J19" s="61"/>
      <c r="K19" s="107"/>
      <c r="L19" s="10"/>
      <c r="M19" s="7"/>
      <c r="N19" s="61"/>
      <c r="O19" s="8"/>
      <c r="P19" s="70"/>
      <c r="Q19" s="8"/>
      <c r="R19" s="12"/>
      <c r="S19" s="152"/>
    </row>
    <row r="20" spans="1:19" ht="47.25" customHeight="1" x14ac:dyDescent="0.4">
      <c r="A20" s="660"/>
      <c r="B20" s="663"/>
      <c r="C20" s="61"/>
      <c r="D20" s="61"/>
      <c r="E20" s="61"/>
      <c r="F20" s="61"/>
      <c r="G20" s="169" t="s">
        <v>318</v>
      </c>
      <c r="H20" s="70">
        <v>18</v>
      </c>
      <c r="I20" s="6"/>
      <c r="J20" s="61"/>
      <c r="K20" s="107"/>
      <c r="L20" s="10"/>
      <c r="M20" s="7"/>
      <c r="N20" s="61"/>
      <c r="O20" s="8"/>
      <c r="P20" s="70"/>
      <c r="Q20" s="8"/>
      <c r="R20" s="12"/>
      <c r="S20" s="152"/>
    </row>
    <row r="21" spans="1:19" ht="47.25" customHeight="1" x14ac:dyDescent="0.4">
      <c r="A21" s="660"/>
      <c r="B21" s="663"/>
      <c r="C21" s="61"/>
      <c r="D21" s="61"/>
      <c r="E21" s="61"/>
      <c r="F21" s="61"/>
      <c r="G21" s="169" t="s">
        <v>319</v>
      </c>
      <c r="H21" s="70">
        <v>7</v>
      </c>
      <c r="I21" s="6"/>
      <c r="J21" s="61"/>
      <c r="K21" s="107"/>
      <c r="L21" s="10"/>
      <c r="M21" s="7"/>
      <c r="N21" s="61"/>
      <c r="O21" s="8"/>
      <c r="P21" s="70"/>
      <c r="Q21" s="8"/>
      <c r="R21" s="12"/>
      <c r="S21" s="121"/>
    </row>
    <row r="22" spans="1:19" ht="47.25" customHeight="1" x14ac:dyDescent="0.4">
      <c r="A22" s="661"/>
      <c r="B22" s="664"/>
      <c r="C22" s="61"/>
      <c r="D22" s="61"/>
      <c r="E22" s="61"/>
      <c r="F22" s="61"/>
      <c r="G22" s="169" t="s">
        <v>466</v>
      </c>
      <c r="H22" s="70">
        <v>7</v>
      </c>
      <c r="I22" s="6"/>
      <c r="J22" s="61"/>
      <c r="K22" s="107"/>
      <c r="L22" s="10"/>
      <c r="M22" s="7"/>
      <c r="N22" s="61"/>
      <c r="O22" s="8"/>
      <c r="P22" s="70"/>
      <c r="Q22" s="8"/>
      <c r="R22" s="12"/>
      <c r="S22" s="121"/>
    </row>
    <row r="23" spans="1:19" ht="47.25" customHeight="1" x14ac:dyDescent="0.4">
      <c r="A23" s="659" t="s">
        <v>331</v>
      </c>
      <c r="B23" s="906">
        <v>62</v>
      </c>
      <c r="C23" s="61"/>
      <c r="D23" s="61"/>
      <c r="E23" s="61"/>
      <c r="F23" s="61"/>
      <c r="G23" s="169" t="s">
        <v>320</v>
      </c>
      <c r="H23" s="70">
        <v>8</v>
      </c>
      <c r="I23" s="6"/>
      <c r="J23" s="61"/>
      <c r="K23" s="107"/>
      <c r="L23" s="10"/>
      <c r="M23" s="7"/>
      <c r="N23" s="61"/>
      <c r="O23" s="8"/>
      <c r="P23" s="70"/>
      <c r="Q23" s="8"/>
      <c r="R23" s="116"/>
      <c r="S23" s="154"/>
    </row>
    <row r="24" spans="1:19" ht="47.25" customHeight="1" x14ac:dyDescent="0.4">
      <c r="A24" s="660"/>
      <c r="B24" s="907"/>
      <c r="C24" s="61"/>
      <c r="D24" s="61"/>
      <c r="E24" s="61"/>
      <c r="F24" s="61"/>
      <c r="G24" s="169" t="s">
        <v>317</v>
      </c>
      <c r="H24" s="70">
        <v>8</v>
      </c>
      <c r="I24" s="6"/>
      <c r="J24" s="61"/>
      <c r="K24" s="107"/>
      <c r="L24" s="10"/>
      <c r="M24" s="7"/>
      <c r="N24" s="61"/>
      <c r="O24" s="8"/>
      <c r="P24" s="70"/>
      <c r="Q24" s="8"/>
      <c r="R24" s="116"/>
      <c r="S24" s="154"/>
    </row>
    <row r="25" spans="1:19" ht="47.25" customHeight="1" x14ac:dyDescent="0.4">
      <c r="A25" s="660"/>
      <c r="B25" s="907"/>
      <c r="C25" s="61"/>
      <c r="D25" s="61"/>
      <c r="E25" s="61"/>
      <c r="F25" s="61"/>
      <c r="G25" s="169" t="s">
        <v>321</v>
      </c>
      <c r="H25" s="70">
        <v>15</v>
      </c>
      <c r="I25" s="6"/>
      <c r="J25" s="61"/>
      <c r="K25" s="107"/>
      <c r="L25" s="10"/>
      <c r="M25" s="7"/>
      <c r="N25" s="61"/>
      <c r="O25" s="8"/>
      <c r="P25" s="70"/>
      <c r="Q25" s="8"/>
      <c r="R25" s="116"/>
      <c r="S25" s="154"/>
    </row>
    <row r="26" spans="1:19" ht="48" customHeight="1" x14ac:dyDescent="0.4">
      <c r="A26" s="660"/>
      <c r="B26" s="907"/>
      <c r="C26" s="61"/>
      <c r="D26" s="61"/>
      <c r="E26" s="61"/>
      <c r="F26" s="61"/>
      <c r="G26" s="169" t="s">
        <v>318</v>
      </c>
      <c r="H26" s="70">
        <v>15</v>
      </c>
      <c r="I26" s="6"/>
      <c r="J26" s="61"/>
      <c r="K26" s="107"/>
      <c r="L26" s="10"/>
      <c r="M26" s="7"/>
      <c r="N26" s="61"/>
      <c r="O26" s="8"/>
      <c r="P26" s="70"/>
      <c r="Q26" s="8"/>
      <c r="R26" s="116"/>
      <c r="S26" s="154"/>
    </row>
    <row r="27" spans="1:19" ht="48" customHeight="1" x14ac:dyDescent="0.4">
      <c r="A27" s="660"/>
      <c r="B27" s="907"/>
      <c r="C27" s="61"/>
      <c r="D27" s="61"/>
      <c r="E27" s="61"/>
      <c r="F27" s="61"/>
      <c r="G27" s="169" t="s">
        <v>319</v>
      </c>
      <c r="H27" s="70">
        <v>8</v>
      </c>
      <c r="I27" s="6"/>
      <c r="J27" s="61"/>
      <c r="K27" s="107"/>
      <c r="L27" s="10"/>
      <c r="M27" s="7"/>
      <c r="N27" s="61"/>
      <c r="O27" s="8"/>
      <c r="P27" s="70"/>
      <c r="Q27" s="8"/>
      <c r="R27" s="116"/>
      <c r="S27" s="154"/>
    </row>
    <row r="28" spans="1:19" ht="48" customHeight="1" x14ac:dyDescent="0.4">
      <c r="A28" s="661"/>
      <c r="B28" s="908"/>
      <c r="C28" s="61"/>
      <c r="D28" s="61"/>
      <c r="E28" s="61"/>
      <c r="F28" s="61"/>
      <c r="G28" s="380" t="s">
        <v>466</v>
      </c>
      <c r="H28" s="70">
        <v>8</v>
      </c>
      <c r="I28" s="377"/>
      <c r="J28" s="61"/>
      <c r="K28" s="378"/>
      <c r="L28" s="10"/>
      <c r="M28" s="7"/>
      <c r="N28" s="61"/>
      <c r="O28" s="8"/>
      <c r="P28" s="70"/>
      <c r="Q28" s="8"/>
      <c r="R28" s="116"/>
      <c r="S28" s="154"/>
    </row>
    <row r="29" spans="1:19" ht="48" customHeight="1" x14ac:dyDescent="0.4">
      <c r="A29" s="111" t="s">
        <v>143</v>
      </c>
      <c r="B29" s="515"/>
      <c r="C29" s="61"/>
      <c r="D29" s="61"/>
      <c r="E29" s="61"/>
      <c r="F29" s="61"/>
      <c r="G29" s="61"/>
      <c r="H29" s="10"/>
      <c r="I29" s="61"/>
      <c r="J29" s="61"/>
      <c r="K29" s="172" t="s">
        <v>144</v>
      </c>
      <c r="L29" s="10"/>
      <c r="M29" s="7"/>
      <c r="N29" s="61"/>
      <c r="O29" s="8"/>
      <c r="P29" s="70"/>
      <c r="Q29" s="8"/>
      <c r="R29" s="116"/>
      <c r="S29" s="154"/>
    </row>
    <row r="30" spans="1:19" ht="48" customHeight="1" x14ac:dyDescent="0.4">
      <c r="A30" s="659" t="s">
        <v>332</v>
      </c>
      <c r="B30" s="143">
        <v>61</v>
      </c>
      <c r="C30" s="11"/>
      <c r="D30" s="11"/>
      <c r="E30" s="11"/>
      <c r="F30" s="11"/>
      <c r="G30" s="117"/>
      <c r="H30" s="12"/>
      <c r="I30" s="12"/>
      <c r="J30" s="12"/>
      <c r="K30" s="49" t="s">
        <v>320</v>
      </c>
      <c r="L30" s="70">
        <v>8</v>
      </c>
      <c r="M30" s="7"/>
      <c r="N30" s="11"/>
      <c r="O30" s="8"/>
      <c r="P30" s="70"/>
      <c r="Q30" s="8"/>
      <c r="R30" s="116"/>
      <c r="S30" s="154"/>
    </row>
    <row r="31" spans="1:19" ht="48" customHeight="1" x14ac:dyDescent="0.4">
      <c r="A31" s="660"/>
      <c r="B31" s="147"/>
      <c r="C31" s="11"/>
      <c r="D31" s="11"/>
      <c r="E31" s="11"/>
      <c r="F31" s="11"/>
      <c r="G31" s="117"/>
      <c r="H31" s="12"/>
      <c r="I31" s="12"/>
      <c r="J31" s="12"/>
      <c r="K31" s="49" t="s">
        <v>317</v>
      </c>
      <c r="L31" s="70">
        <v>8</v>
      </c>
      <c r="M31" s="7"/>
      <c r="N31" s="11"/>
      <c r="O31" s="8"/>
      <c r="P31" s="70"/>
      <c r="Q31" s="8"/>
      <c r="R31" s="116"/>
      <c r="S31" s="154"/>
    </row>
    <row r="32" spans="1:19" ht="48" customHeight="1" x14ac:dyDescent="0.4">
      <c r="A32" s="660"/>
      <c r="B32" s="147"/>
      <c r="C32" s="11"/>
      <c r="D32" s="11"/>
      <c r="E32" s="11"/>
      <c r="F32" s="11"/>
      <c r="G32" s="117"/>
      <c r="H32" s="12"/>
      <c r="I32" s="12"/>
      <c r="J32" s="12"/>
      <c r="K32" s="49" t="s">
        <v>321</v>
      </c>
      <c r="L32" s="70">
        <v>14</v>
      </c>
      <c r="M32" s="7"/>
      <c r="N32" s="11"/>
      <c r="O32" s="8"/>
      <c r="P32" s="70"/>
      <c r="Q32" s="8"/>
      <c r="R32" s="116"/>
      <c r="S32" s="154"/>
    </row>
    <row r="33" spans="1:19" ht="48" customHeight="1" x14ac:dyDescent="0.4">
      <c r="A33" s="660"/>
      <c r="B33" s="147"/>
      <c r="C33" s="11"/>
      <c r="D33" s="11"/>
      <c r="E33" s="11"/>
      <c r="F33" s="11"/>
      <c r="G33" s="117"/>
      <c r="H33" s="12"/>
      <c r="I33" s="12"/>
      <c r="J33" s="12"/>
      <c r="K33" s="49" t="s">
        <v>318</v>
      </c>
      <c r="L33" s="70">
        <v>15</v>
      </c>
      <c r="M33" s="7"/>
      <c r="N33" s="11"/>
      <c r="O33" s="8"/>
      <c r="P33" s="70"/>
      <c r="Q33" s="8"/>
      <c r="R33" s="116"/>
      <c r="S33" s="154"/>
    </row>
    <row r="34" spans="1:19" ht="48" customHeight="1" x14ac:dyDescent="0.4">
      <c r="A34" s="660"/>
      <c r="B34" s="147"/>
      <c r="C34" s="11"/>
      <c r="D34" s="11"/>
      <c r="E34" s="11"/>
      <c r="F34" s="11"/>
      <c r="G34" s="117"/>
      <c r="H34" s="12"/>
      <c r="I34" s="12"/>
      <c r="J34" s="12"/>
      <c r="K34" s="49" t="s">
        <v>319</v>
      </c>
      <c r="L34" s="70">
        <v>8</v>
      </c>
      <c r="M34" s="7"/>
      <c r="N34" s="11"/>
      <c r="O34" s="8"/>
      <c r="P34" s="70"/>
      <c r="Q34" s="8"/>
      <c r="R34" s="116"/>
      <c r="S34" s="154"/>
    </row>
    <row r="35" spans="1:19" ht="48" customHeight="1" x14ac:dyDescent="0.4">
      <c r="A35" s="661"/>
      <c r="B35" s="474"/>
      <c r="C35" s="11"/>
      <c r="D35" s="11"/>
      <c r="E35" s="11"/>
      <c r="F35" s="11"/>
      <c r="G35" s="117"/>
      <c r="H35" s="12"/>
      <c r="I35" s="12"/>
      <c r="J35" s="12"/>
      <c r="K35" s="49" t="s">
        <v>466</v>
      </c>
      <c r="L35" s="70">
        <v>8</v>
      </c>
      <c r="M35" s="7"/>
      <c r="N35" s="11"/>
      <c r="O35" s="8"/>
      <c r="P35" s="70"/>
      <c r="Q35" s="8"/>
      <c r="R35" s="116"/>
      <c r="S35" s="154"/>
    </row>
    <row r="36" spans="1:19" ht="48" customHeight="1" x14ac:dyDescent="0.4">
      <c r="A36" s="659" t="s">
        <v>333</v>
      </c>
      <c r="B36" s="143"/>
      <c r="C36" s="11"/>
      <c r="D36" s="11"/>
      <c r="E36" s="11"/>
      <c r="F36" s="11"/>
      <c r="G36" s="117"/>
      <c r="H36" s="12"/>
      <c r="I36" s="12"/>
      <c r="J36" s="12"/>
      <c r="K36" s="49" t="s">
        <v>320</v>
      </c>
      <c r="L36" s="70">
        <v>9</v>
      </c>
      <c r="M36" s="7"/>
      <c r="N36" s="11"/>
      <c r="O36" s="8"/>
      <c r="P36" s="70"/>
      <c r="Q36" s="8"/>
      <c r="R36" s="116"/>
      <c r="S36" s="154"/>
    </row>
    <row r="37" spans="1:19" ht="48" customHeight="1" x14ac:dyDescent="0.4">
      <c r="A37" s="660"/>
      <c r="B37" s="147">
        <v>70</v>
      </c>
      <c r="C37" s="11"/>
      <c r="D37" s="11"/>
      <c r="E37" s="11"/>
      <c r="F37" s="11"/>
      <c r="G37" s="117"/>
      <c r="H37" s="12"/>
      <c r="I37" s="12"/>
      <c r="J37" s="12"/>
      <c r="K37" s="49" t="s">
        <v>317</v>
      </c>
      <c r="L37" s="70">
        <v>9</v>
      </c>
      <c r="M37" s="7"/>
      <c r="N37" s="11"/>
      <c r="O37" s="8"/>
      <c r="P37" s="70"/>
      <c r="Q37" s="8"/>
      <c r="R37" s="116"/>
      <c r="S37" s="154"/>
    </row>
    <row r="38" spans="1:19" ht="48" customHeight="1" x14ac:dyDescent="0.4">
      <c r="A38" s="660"/>
      <c r="B38" s="147"/>
      <c r="C38" s="11"/>
      <c r="D38" s="11"/>
      <c r="E38" s="11"/>
      <c r="F38" s="11"/>
      <c r="G38" s="117"/>
      <c r="H38" s="12"/>
      <c r="I38" s="12"/>
      <c r="J38" s="12"/>
      <c r="K38" s="49" t="s">
        <v>321</v>
      </c>
      <c r="L38" s="70">
        <v>17</v>
      </c>
      <c r="M38" s="7"/>
      <c r="N38" s="11"/>
      <c r="O38" s="8"/>
      <c r="P38" s="70"/>
      <c r="Q38" s="8"/>
      <c r="R38" s="116"/>
      <c r="S38" s="154"/>
    </row>
    <row r="39" spans="1:19" ht="48" customHeight="1" x14ac:dyDescent="0.4">
      <c r="A39" s="660"/>
      <c r="B39" s="147"/>
      <c r="C39" s="11"/>
      <c r="D39" s="11"/>
      <c r="E39" s="11"/>
      <c r="F39" s="11"/>
      <c r="G39" s="117"/>
      <c r="H39" s="12"/>
      <c r="I39" s="12"/>
      <c r="J39" s="12"/>
      <c r="K39" s="49" t="s">
        <v>318</v>
      </c>
      <c r="L39" s="70">
        <v>17</v>
      </c>
      <c r="M39" s="7"/>
      <c r="N39" s="11"/>
      <c r="O39" s="8"/>
      <c r="P39" s="70"/>
      <c r="Q39" s="8"/>
      <c r="R39" s="116"/>
      <c r="S39" s="154"/>
    </row>
    <row r="40" spans="1:19" ht="48" customHeight="1" x14ac:dyDescent="0.4">
      <c r="A40" s="660"/>
      <c r="B40" s="147"/>
      <c r="C40" s="11"/>
      <c r="D40" s="11"/>
      <c r="E40" s="11"/>
      <c r="F40" s="11"/>
      <c r="G40" s="117"/>
      <c r="H40" s="12"/>
      <c r="I40" s="12"/>
      <c r="J40" s="12"/>
      <c r="K40" s="49" t="s">
        <v>319</v>
      </c>
      <c r="L40" s="70">
        <v>9</v>
      </c>
      <c r="M40" s="7"/>
      <c r="N40" s="11"/>
      <c r="O40" s="8"/>
      <c r="P40" s="70"/>
      <c r="Q40" s="8"/>
      <c r="R40" s="116"/>
      <c r="S40" s="154"/>
    </row>
    <row r="41" spans="1:19" ht="48" customHeight="1" x14ac:dyDescent="0.4">
      <c r="A41" s="661"/>
      <c r="B41" s="474"/>
      <c r="C41" s="11"/>
      <c r="D41" s="11"/>
      <c r="E41" s="11"/>
      <c r="F41" s="11"/>
      <c r="G41" s="12"/>
      <c r="H41" s="70"/>
      <c r="I41" s="12"/>
      <c r="J41" s="12"/>
      <c r="K41" s="49" t="s">
        <v>466</v>
      </c>
      <c r="L41" s="70">
        <v>9</v>
      </c>
      <c r="M41" s="7"/>
      <c r="N41" s="11"/>
      <c r="O41" s="8"/>
      <c r="P41" s="70"/>
      <c r="Q41" s="8"/>
      <c r="R41" s="12"/>
      <c r="S41" s="153"/>
    </row>
    <row r="42" spans="1:19" ht="48" customHeight="1" x14ac:dyDescent="0.4">
      <c r="A42" s="113" t="s">
        <v>148</v>
      </c>
      <c r="B42" s="113"/>
      <c r="C42" s="11"/>
      <c r="D42" s="11"/>
      <c r="E42" s="11"/>
      <c r="F42" s="11"/>
      <c r="G42" s="12"/>
      <c r="H42" s="70"/>
      <c r="I42" s="12"/>
      <c r="J42" s="12"/>
      <c r="K42" s="112"/>
      <c r="L42" s="71"/>
      <c r="M42" s="7"/>
      <c r="N42" s="11"/>
      <c r="O42" s="8"/>
      <c r="P42" s="70"/>
      <c r="Q42" s="8"/>
      <c r="R42" s="12"/>
      <c r="S42" s="153"/>
    </row>
    <row r="43" spans="1:19" ht="48" customHeight="1" x14ac:dyDescent="0.4">
      <c r="A43" s="111" t="s">
        <v>143</v>
      </c>
      <c r="B43" s="515"/>
      <c r="C43" s="11"/>
      <c r="D43" s="11"/>
      <c r="E43" s="11"/>
      <c r="F43" s="11"/>
      <c r="G43" s="12"/>
      <c r="H43" s="70"/>
      <c r="I43" s="12"/>
      <c r="J43" s="12"/>
      <c r="K43" s="112"/>
      <c r="L43" s="71"/>
      <c r="M43" s="7"/>
      <c r="N43" s="11"/>
      <c r="O43" s="8"/>
      <c r="P43" s="70"/>
      <c r="Q43" s="8"/>
      <c r="R43" s="12"/>
      <c r="S43" s="153"/>
    </row>
    <row r="44" spans="1:19" ht="48" customHeight="1" x14ac:dyDescent="0.4">
      <c r="A44" s="659" t="s">
        <v>334</v>
      </c>
      <c r="B44" s="143">
        <v>52</v>
      </c>
      <c r="C44" s="11"/>
      <c r="D44" s="11"/>
      <c r="E44" s="11"/>
      <c r="F44" s="11"/>
      <c r="G44" s="12"/>
      <c r="H44" s="12"/>
      <c r="I44" s="12"/>
      <c r="J44" s="12"/>
      <c r="K44" s="49" t="s">
        <v>320</v>
      </c>
      <c r="L44" s="9">
        <v>7</v>
      </c>
      <c r="M44" s="7"/>
      <c r="N44" s="11"/>
      <c r="O44" s="8"/>
      <c r="P44" s="70"/>
      <c r="Q44" s="8"/>
      <c r="R44" s="12"/>
      <c r="S44" s="153"/>
    </row>
    <row r="45" spans="1:19" ht="48" customHeight="1" x14ac:dyDescent="0.4">
      <c r="A45" s="660"/>
      <c r="B45" s="147"/>
      <c r="C45" s="11"/>
      <c r="D45" s="11"/>
      <c r="E45" s="11"/>
      <c r="F45" s="11"/>
      <c r="G45" s="12"/>
      <c r="H45" s="12"/>
      <c r="I45" s="12"/>
      <c r="J45" s="12"/>
      <c r="K45" s="49" t="s">
        <v>317</v>
      </c>
      <c r="L45" s="9">
        <v>7</v>
      </c>
      <c r="M45" s="7"/>
      <c r="N45" s="11"/>
      <c r="O45" s="8"/>
      <c r="P45" s="70"/>
      <c r="Q45" s="8"/>
      <c r="R45" s="12"/>
      <c r="S45" s="153"/>
    </row>
    <row r="46" spans="1:19" ht="48" customHeight="1" x14ac:dyDescent="0.4">
      <c r="A46" s="660"/>
      <c r="B46" s="147"/>
      <c r="C46" s="11"/>
      <c r="D46" s="11"/>
      <c r="E46" s="11"/>
      <c r="F46" s="11"/>
      <c r="G46" s="12"/>
      <c r="H46" s="12"/>
      <c r="I46" s="12"/>
      <c r="J46" s="12"/>
      <c r="K46" s="49" t="s">
        <v>321</v>
      </c>
      <c r="L46" s="9">
        <v>12</v>
      </c>
      <c r="M46" s="7"/>
      <c r="N46" s="11"/>
      <c r="O46" s="8"/>
      <c r="P46" s="70"/>
      <c r="Q46" s="8"/>
      <c r="R46" s="12"/>
      <c r="S46" s="153"/>
    </row>
    <row r="47" spans="1:19" ht="48" customHeight="1" x14ac:dyDescent="0.4">
      <c r="A47" s="660"/>
      <c r="B47" s="147"/>
      <c r="C47" s="11"/>
      <c r="D47" s="11"/>
      <c r="E47" s="11"/>
      <c r="F47" s="11"/>
      <c r="G47" s="12"/>
      <c r="H47" s="12"/>
      <c r="I47" s="12"/>
      <c r="J47" s="12"/>
      <c r="K47" s="49" t="s">
        <v>318</v>
      </c>
      <c r="L47" s="9">
        <v>12</v>
      </c>
      <c r="M47" s="7"/>
      <c r="N47" s="11"/>
      <c r="O47" s="8"/>
      <c r="P47" s="70"/>
      <c r="Q47" s="8"/>
      <c r="R47" s="12"/>
      <c r="S47" s="153"/>
    </row>
    <row r="48" spans="1:19" ht="48" customHeight="1" x14ac:dyDescent="0.4">
      <c r="A48" s="660"/>
      <c r="B48" s="147"/>
      <c r="C48" s="11"/>
      <c r="D48" s="11"/>
      <c r="E48" s="11"/>
      <c r="F48" s="11"/>
      <c r="G48" s="12"/>
      <c r="H48" s="12"/>
      <c r="I48" s="12"/>
      <c r="J48" s="12"/>
      <c r="K48" s="49" t="s">
        <v>319</v>
      </c>
      <c r="L48" s="9">
        <v>7</v>
      </c>
      <c r="M48" s="7"/>
      <c r="N48" s="11"/>
      <c r="O48" s="8"/>
      <c r="P48" s="70"/>
      <c r="Q48" s="8"/>
      <c r="R48" s="12"/>
      <c r="S48" s="155"/>
    </row>
    <row r="49" spans="1:19" ht="48" customHeight="1" x14ac:dyDescent="0.4">
      <c r="A49" s="661"/>
      <c r="B49" s="474"/>
      <c r="C49" s="11"/>
      <c r="D49" s="11"/>
      <c r="E49" s="11"/>
      <c r="F49" s="11"/>
      <c r="G49" s="379"/>
      <c r="H49" s="379"/>
      <c r="I49" s="379"/>
      <c r="J49" s="379"/>
      <c r="K49" s="49" t="s">
        <v>466</v>
      </c>
      <c r="L49" s="9">
        <v>7</v>
      </c>
      <c r="M49" s="7"/>
      <c r="N49" s="11"/>
      <c r="O49" s="8"/>
      <c r="P49" s="70"/>
      <c r="Q49" s="8"/>
      <c r="R49" s="12"/>
      <c r="S49" s="155"/>
    </row>
    <row r="50" spans="1:19" ht="48" customHeight="1" x14ac:dyDescent="0.4">
      <c r="A50" s="659" t="s">
        <v>335</v>
      </c>
      <c r="B50" s="143">
        <v>47</v>
      </c>
      <c r="C50" s="11"/>
      <c r="D50" s="11"/>
      <c r="E50" s="11"/>
      <c r="F50" s="11"/>
      <c r="G50" s="118"/>
      <c r="H50" s="118"/>
      <c r="I50" s="118"/>
      <c r="J50" s="118"/>
      <c r="K50" s="49" t="s">
        <v>320</v>
      </c>
      <c r="L50" s="9">
        <v>6</v>
      </c>
      <c r="M50" s="7"/>
      <c r="N50" s="11"/>
      <c r="O50" s="8"/>
      <c r="P50" s="70"/>
      <c r="Q50" s="8"/>
      <c r="R50" s="12"/>
      <c r="S50" s="155"/>
    </row>
    <row r="51" spans="1:19" ht="48" customHeight="1" x14ac:dyDescent="0.4">
      <c r="A51" s="660"/>
      <c r="B51" s="147"/>
      <c r="C51" s="11"/>
      <c r="D51" s="11"/>
      <c r="E51" s="11"/>
      <c r="F51" s="11"/>
      <c r="G51" s="118"/>
      <c r="H51" s="118"/>
      <c r="I51" s="118"/>
      <c r="J51" s="118"/>
      <c r="K51" s="49" t="s">
        <v>317</v>
      </c>
      <c r="L51" s="9">
        <v>6</v>
      </c>
      <c r="M51" s="7"/>
      <c r="N51" s="11"/>
      <c r="O51" s="8"/>
      <c r="P51" s="70"/>
      <c r="Q51" s="8"/>
      <c r="R51" s="12"/>
      <c r="S51" s="155"/>
    </row>
    <row r="52" spans="1:19" ht="48" customHeight="1" x14ac:dyDescent="0.4">
      <c r="A52" s="660"/>
      <c r="B52" s="147"/>
      <c r="C52" s="11"/>
      <c r="D52" s="11"/>
      <c r="E52" s="11"/>
      <c r="F52" s="11"/>
      <c r="G52" s="118"/>
      <c r="H52" s="118"/>
      <c r="I52" s="118"/>
      <c r="J52" s="118"/>
      <c r="K52" s="49" t="s">
        <v>321</v>
      </c>
      <c r="L52" s="9">
        <v>11</v>
      </c>
      <c r="M52" s="7"/>
      <c r="N52" s="11"/>
      <c r="O52" s="8"/>
      <c r="P52" s="70"/>
      <c r="Q52" s="8"/>
      <c r="R52" s="12"/>
      <c r="S52" s="155"/>
    </row>
    <row r="53" spans="1:19" ht="48" customHeight="1" x14ac:dyDescent="0.4">
      <c r="A53" s="660"/>
      <c r="B53" s="147"/>
      <c r="C53" s="11"/>
      <c r="D53" s="11"/>
      <c r="E53" s="11"/>
      <c r="F53" s="11"/>
      <c r="G53" s="118"/>
      <c r="H53" s="118"/>
      <c r="I53" s="118"/>
      <c r="J53" s="118"/>
      <c r="K53" s="49" t="s">
        <v>318</v>
      </c>
      <c r="L53" s="9">
        <v>12</v>
      </c>
      <c r="M53" s="7"/>
      <c r="N53" s="11"/>
      <c r="O53" s="8"/>
      <c r="P53" s="70"/>
      <c r="Q53" s="8"/>
      <c r="R53" s="12"/>
      <c r="S53" s="155"/>
    </row>
    <row r="54" spans="1:19" ht="48" customHeight="1" x14ac:dyDescent="0.4">
      <c r="A54" s="660"/>
      <c r="B54" s="147"/>
      <c r="C54" s="11"/>
      <c r="D54" s="11"/>
      <c r="E54" s="11"/>
      <c r="F54" s="11"/>
      <c r="G54" s="11"/>
      <c r="H54" s="71"/>
      <c r="I54" s="11"/>
      <c r="J54" s="11"/>
      <c r="K54" s="49" t="s">
        <v>319</v>
      </c>
      <c r="L54" s="9">
        <v>6</v>
      </c>
      <c r="M54" s="7"/>
      <c r="N54" s="11"/>
      <c r="O54" s="8"/>
      <c r="P54" s="70"/>
      <c r="Q54" s="8"/>
      <c r="R54" s="12"/>
      <c r="S54" s="155"/>
    </row>
    <row r="55" spans="1:19" ht="48" customHeight="1" x14ac:dyDescent="0.4">
      <c r="A55" s="661"/>
      <c r="B55" s="474"/>
      <c r="C55" s="11"/>
      <c r="D55" s="11"/>
      <c r="E55" s="11"/>
      <c r="F55" s="11"/>
      <c r="G55" s="11"/>
      <c r="H55" s="71"/>
      <c r="I55" s="11"/>
      <c r="J55" s="11"/>
      <c r="K55" s="49" t="s">
        <v>466</v>
      </c>
      <c r="L55" s="9">
        <v>6</v>
      </c>
      <c r="M55" s="7"/>
      <c r="N55" s="11"/>
      <c r="O55" s="8"/>
      <c r="P55" s="70"/>
      <c r="Q55" s="8"/>
      <c r="R55" s="12"/>
      <c r="S55" s="155"/>
    </row>
    <row r="56" spans="1:19" ht="48" customHeight="1" x14ac:dyDescent="0.4">
      <c r="A56" s="659" t="s">
        <v>336</v>
      </c>
      <c r="B56" s="143">
        <v>44</v>
      </c>
      <c r="C56" s="11"/>
      <c r="D56" s="11"/>
      <c r="E56" s="11"/>
      <c r="F56" s="11"/>
      <c r="G56" s="12"/>
      <c r="H56" s="12"/>
      <c r="I56" s="12"/>
      <c r="J56" s="12"/>
      <c r="K56" s="49" t="s">
        <v>320</v>
      </c>
      <c r="L56" s="9">
        <v>6</v>
      </c>
      <c r="M56" s="7"/>
      <c r="N56" s="11"/>
      <c r="O56" s="8"/>
      <c r="P56" s="70"/>
      <c r="Q56" s="8"/>
      <c r="R56" s="12"/>
      <c r="S56" s="155"/>
    </row>
    <row r="57" spans="1:19" ht="48" customHeight="1" x14ac:dyDescent="0.4">
      <c r="A57" s="660"/>
      <c r="B57" s="147"/>
      <c r="C57" s="11"/>
      <c r="D57" s="11"/>
      <c r="E57" s="11"/>
      <c r="F57" s="11"/>
      <c r="G57" s="12"/>
      <c r="H57" s="12"/>
      <c r="I57" s="12"/>
      <c r="J57" s="12"/>
      <c r="K57" s="49" t="s">
        <v>317</v>
      </c>
      <c r="L57" s="9">
        <v>6</v>
      </c>
      <c r="M57" s="7"/>
      <c r="N57" s="11"/>
      <c r="O57" s="8"/>
      <c r="P57" s="70"/>
      <c r="Q57" s="8"/>
      <c r="R57" s="12"/>
      <c r="S57" s="155"/>
    </row>
    <row r="58" spans="1:19" ht="48" customHeight="1" x14ac:dyDescent="0.4">
      <c r="A58" s="660"/>
      <c r="B58" s="147"/>
      <c r="C58" s="11"/>
      <c r="D58" s="11"/>
      <c r="E58" s="11"/>
      <c r="F58" s="11"/>
      <c r="G58" s="12"/>
      <c r="H58" s="12"/>
      <c r="I58" s="12"/>
      <c r="J58" s="12"/>
      <c r="K58" s="49" t="s">
        <v>321</v>
      </c>
      <c r="L58" s="9">
        <v>10</v>
      </c>
      <c r="M58" s="7"/>
      <c r="N58" s="11"/>
      <c r="O58" s="8"/>
      <c r="P58" s="70"/>
      <c r="Q58" s="8"/>
      <c r="R58" s="12"/>
      <c r="S58" s="155"/>
    </row>
    <row r="59" spans="1:19" ht="48" customHeight="1" x14ac:dyDescent="0.4">
      <c r="A59" s="660"/>
      <c r="B59" s="147"/>
      <c r="C59" s="11"/>
      <c r="D59" s="11"/>
      <c r="E59" s="11"/>
      <c r="F59" s="11"/>
      <c r="G59" s="12"/>
      <c r="H59" s="12"/>
      <c r="I59" s="12"/>
      <c r="J59" s="12"/>
      <c r="K59" s="49" t="s">
        <v>318</v>
      </c>
      <c r="L59" s="9">
        <v>10</v>
      </c>
      <c r="M59" s="7"/>
      <c r="N59" s="11"/>
      <c r="O59" s="8"/>
      <c r="P59" s="70"/>
      <c r="Q59" s="8"/>
      <c r="R59" s="12"/>
      <c r="S59" s="155"/>
    </row>
    <row r="60" spans="1:19" ht="48" customHeight="1" x14ac:dyDescent="0.4">
      <c r="A60" s="660"/>
      <c r="B60" s="147"/>
      <c r="C60" s="11"/>
      <c r="D60" s="11"/>
      <c r="E60" s="11"/>
      <c r="F60" s="11"/>
      <c r="G60" s="12"/>
      <c r="H60" s="12"/>
      <c r="I60" s="12"/>
      <c r="J60" s="12"/>
      <c r="K60" s="49" t="s">
        <v>319</v>
      </c>
      <c r="L60" s="9">
        <v>6</v>
      </c>
      <c r="M60" s="7"/>
      <c r="N60" s="11"/>
      <c r="O60" s="8"/>
      <c r="P60" s="70"/>
      <c r="Q60" s="8"/>
      <c r="R60" s="12"/>
      <c r="S60" s="155"/>
    </row>
    <row r="61" spans="1:19" ht="48" customHeight="1" x14ac:dyDescent="0.4">
      <c r="A61" s="661"/>
      <c r="B61" s="474"/>
      <c r="C61" s="11"/>
      <c r="D61" s="11"/>
      <c r="E61" s="11"/>
      <c r="F61" s="11"/>
      <c r="G61" s="12"/>
      <c r="H61" s="12"/>
      <c r="I61" s="12"/>
      <c r="J61" s="12"/>
      <c r="K61" s="49" t="s">
        <v>466</v>
      </c>
      <c r="L61" s="9">
        <v>6</v>
      </c>
      <c r="M61" s="7"/>
      <c r="N61" s="11"/>
      <c r="O61" s="8"/>
      <c r="P61" s="70"/>
      <c r="Q61" s="8"/>
      <c r="R61" s="12"/>
      <c r="S61" s="155"/>
    </row>
    <row r="62" spans="1:19" ht="48" customHeight="1" x14ac:dyDescent="0.4">
      <c r="A62" s="659" t="s">
        <v>337</v>
      </c>
      <c r="B62" s="143">
        <v>40</v>
      </c>
      <c r="C62" s="11"/>
      <c r="D62" s="11"/>
      <c r="E62" s="11"/>
      <c r="F62" s="11"/>
      <c r="G62" s="12"/>
      <c r="H62" s="12"/>
      <c r="I62" s="12"/>
      <c r="J62" s="12"/>
      <c r="K62" s="49" t="s">
        <v>320</v>
      </c>
      <c r="L62" s="9">
        <v>5</v>
      </c>
      <c r="M62" s="7"/>
      <c r="N62" s="11"/>
      <c r="O62" s="8"/>
      <c r="P62" s="70"/>
      <c r="Q62" s="8"/>
      <c r="R62" s="12"/>
      <c r="S62" s="121"/>
    </row>
    <row r="63" spans="1:19" ht="48" customHeight="1" x14ac:dyDescent="0.4">
      <c r="A63" s="660"/>
      <c r="B63" s="147"/>
      <c r="C63" s="11"/>
      <c r="D63" s="11"/>
      <c r="E63" s="11"/>
      <c r="F63" s="11"/>
      <c r="G63" s="12"/>
      <c r="H63" s="12"/>
      <c r="I63" s="12"/>
      <c r="J63" s="12"/>
      <c r="K63" s="49" t="s">
        <v>317</v>
      </c>
      <c r="L63" s="9">
        <v>5</v>
      </c>
      <c r="M63" s="7"/>
      <c r="N63" s="11"/>
      <c r="O63" s="8"/>
      <c r="P63" s="70"/>
      <c r="Q63" s="8"/>
      <c r="R63" s="12"/>
      <c r="S63" s="121"/>
    </row>
    <row r="64" spans="1:19" ht="48" customHeight="1" x14ac:dyDescent="0.4">
      <c r="A64" s="660"/>
      <c r="B64" s="147"/>
      <c r="C64" s="11"/>
      <c r="D64" s="11"/>
      <c r="E64" s="11"/>
      <c r="F64" s="11"/>
      <c r="G64" s="12"/>
      <c r="H64" s="12"/>
      <c r="I64" s="12"/>
      <c r="J64" s="12"/>
      <c r="K64" s="49" t="s">
        <v>321</v>
      </c>
      <c r="L64" s="9">
        <v>10</v>
      </c>
      <c r="M64" s="7"/>
      <c r="N64" s="11"/>
      <c r="O64" s="8"/>
      <c r="P64" s="70"/>
      <c r="Q64" s="8"/>
      <c r="R64" s="12"/>
      <c r="S64" s="121"/>
    </row>
    <row r="65" spans="1:19" ht="48" customHeight="1" x14ac:dyDescent="0.4">
      <c r="A65" s="660"/>
      <c r="B65" s="147"/>
      <c r="C65" s="11"/>
      <c r="D65" s="11"/>
      <c r="E65" s="11"/>
      <c r="F65" s="11"/>
      <c r="G65" s="12"/>
      <c r="H65" s="12"/>
      <c r="I65" s="12"/>
      <c r="J65" s="12"/>
      <c r="K65" s="49" t="s">
        <v>318</v>
      </c>
      <c r="L65" s="9">
        <v>10</v>
      </c>
      <c r="M65" s="7"/>
      <c r="N65" s="11"/>
      <c r="O65" s="8"/>
      <c r="P65" s="70"/>
      <c r="Q65" s="8"/>
      <c r="R65" s="12"/>
      <c r="S65" s="121"/>
    </row>
    <row r="66" spans="1:19" ht="48" customHeight="1" x14ac:dyDescent="0.4">
      <c r="A66" s="660"/>
      <c r="B66" s="147"/>
      <c r="C66" s="11"/>
      <c r="D66" s="11"/>
      <c r="E66" s="11"/>
      <c r="F66" s="11"/>
      <c r="G66" s="12"/>
      <c r="H66" s="12"/>
      <c r="I66" s="12"/>
      <c r="J66" s="12"/>
      <c r="K66" s="49" t="s">
        <v>319</v>
      </c>
      <c r="L66" s="9">
        <v>5</v>
      </c>
      <c r="M66" s="7"/>
      <c r="N66" s="11"/>
      <c r="O66" s="8"/>
      <c r="P66" s="70"/>
      <c r="Q66" s="8"/>
      <c r="R66" s="12"/>
      <c r="S66" s="121"/>
    </row>
    <row r="67" spans="1:19" ht="48" customHeight="1" x14ac:dyDescent="0.4">
      <c r="A67" s="661"/>
      <c r="B67" s="474"/>
      <c r="C67" s="11"/>
      <c r="D67" s="11"/>
      <c r="E67" s="11"/>
      <c r="F67" s="11"/>
      <c r="G67" s="12"/>
      <c r="H67" s="12"/>
      <c r="I67" s="12"/>
      <c r="J67" s="12"/>
      <c r="K67" s="49" t="s">
        <v>466</v>
      </c>
      <c r="L67" s="9">
        <v>5</v>
      </c>
      <c r="M67" s="381"/>
      <c r="N67" s="11"/>
      <c r="O67" s="382"/>
      <c r="P67" s="70"/>
      <c r="Q67" s="8"/>
      <c r="R67" s="12"/>
      <c r="S67" s="121"/>
    </row>
    <row r="68" spans="1:19" ht="48" customHeight="1" x14ac:dyDescent="0.4">
      <c r="A68" s="111" t="s">
        <v>145</v>
      </c>
      <c r="B68" s="516"/>
      <c r="C68" s="11"/>
      <c r="D68" s="11"/>
      <c r="E68" s="11"/>
      <c r="F68" s="11"/>
      <c r="G68" s="12"/>
      <c r="H68" s="70"/>
      <c r="I68" s="12"/>
      <c r="J68" s="12"/>
      <c r="K68" s="112"/>
      <c r="L68" s="71"/>
      <c r="M68" s="11"/>
      <c r="N68" s="11"/>
      <c r="O68" s="174" t="s">
        <v>146</v>
      </c>
      <c r="P68" s="70"/>
      <c r="Q68" s="8"/>
      <c r="R68" s="12"/>
      <c r="S68" s="121"/>
    </row>
    <row r="69" spans="1:19" ht="48" customHeight="1" x14ac:dyDescent="0.4">
      <c r="A69" s="659" t="s">
        <v>338</v>
      </c>
      <c r="B69" s="143">
        <v>34</v>
      </c>
      <c r="C69" s="11"/>
      <c r="D69" s="11"/>
      <c r="E69" s="11"/>
      <c r="F69" s="11"/>
      <c r="G69" s="12"/>
      <c r="H69" s="12"/>
      <c r="I69" s="12"/>
      <c r="J69" s="12"/>
      <c r="K69" s="12"/>
      <c r="L69" s="12"/>
      <c r="M69" s="12"/>
      <c r="N69" s="12"/>
      <c r="O69" s="50" t="s">
        <v>320</v>
      </c>
      <c r="P69" s="9">
        <v>4</v>
      </c>
      <c r="Q69" s="8"/>
      <c r="R69" s="12"/>
      <c r="S69" s="121"/>
    </row>
    <row r="70" spans="1:19" ht="48" customHeight="1" x14ac:dyDescent="0.4">
      <c r="A70" s="660"/>
      <c r="B70" s="147"/>
      <c r="C70" s="11"/>
      <c r="D70" s="11"/>
      <c r="E70" s="11"/>
      <c r="F70" s="11"/>
      <c r="G70" s="12"/>
      <c r="H70" s="12"/>
      <c r="I70" s="12"/>
      <c r="J70" s="12"/>
      <c r="K70" s="12"/>
      <c r="L70" s="12"/>
      <c r="M70" s="12"/>
      <c r="N70" s="12"/>
      <c r="O70" s="50" t="s">
        <v>317</v>
      </c>
      <c r="P70" s="9">
        <v>4</v>
      </c>
      <c r="Q70" s="8"/>
      <c r="R70" s="12"/>
      <c r="S70" s="121"/>
    </row>
    <row r="71" spans="1:19" ht="48" customHeight="1" x14ac:dyDescent="0.4">
      <c r="A71" s="660"/>
      <c r="B71" s="147"/>
      <c r="C71" s="11"/>
      <c r="D71" s="11"/>
      <c r="E71" s="11"/>
      <c r="F71" s="11"/>
      <c r="G71" s="12"/>
      <c r="H71" s="12"/>
      <c r="I71" s="12"/>
      <c r="J71" s="12"/>
      <c r="K71" s="12"/>
      <c r="L71" s="12"/>
      <c r="M71" s="12"/>
      <c r="N71" s="12"/>
      <c r="O71" s="50" t="s">
        <v>321</v>
      </c>
      <c r="P71" s="9">
        <v>14</v>
      </c>
      <c r="Q71" s="8"/>
      <c r="R71" s="12"/>
      <c r="S71" s="121"/>
    </row>
    <row r="72" spans="1:19" ht="48" customHeight="1" x14ac:dyDescent="0.4">
      <c r="A72" s="660"/>
      <c r="B72" s="147"/>
      <c r="C72" s="11"/>
      <c r="D72" s="11"/>
      <c r="E72" s="11"/>
      <c r="F72" s="11"/>
      <c r="G72" s="12"/>
      <c r="H72" s="12"/>
      <c r="I72" s="12"/>
      <c r="J72" s="12"/>
      <c r="K72" s="12"/>
      <c r="L72" s="12"/>
      <c r="M72" s="12"/>
      <c r="N72" s="12"/>
      <c r="O72" s="50" t="s">
        <v>318</v>
      </c>
      <c r="P72" s="9">
        <v>14</v>
      </c>
      <c r="Q72" s="8"/>
      <c r="R72" s="12"/>
      <c r="S72" s="121"/>
    </row>
    <row r="73" spans="1:19" ht="48" customHeight="1" x14ac:dyDescent="0.4">
      <c r="A73" s="660"/>
      <c r="B73" s="147"/>
      <c r="C73" s="11"/>
      <c r="D73" s="11"/>
      <c r="E73" s="11"/>
      <c r="F73" s="11"/>
      <c r="G73" s="12"/>
      <c r="H73" s="12"/>
      <c r="I73" s="12"/>
      <c r="J73" s="12"/>
      <c r="K73" s="12"/>
      <c r="L73" s="12"/>
      <c r="M73" s="12"/>
      <c r="N73" s="12"/>
      <c r="O73" s="50" t="s">
        <v>319</v>
      </c>
      <c r="P73" s="9">
        <v>4</v>
      </c>
      <c r="Q73" s="8"/>
      <c r="R73" s="12"/>
      <c r="S73" s="121"/>
    </row>
    <row r="74" spans="1:19" ht="48" customHeight="1" x14ac:dyDescent="0.4">
      <c r="A74" s="661"/>
      <c r="B74" s="474"/>
      <c r="C74" s="11"/>
      <c r="D74" s="11"/>
      <c r="E74" s="11"/>
      <c r="F74" s="11"/>
      <c r="G74" s="12"/>
      <c r="H74" s="12"/>
      <c r="I74" s="12"/>
      <c r="J74" s="12"/>
      <c r="K74" s="12"/>
      <c r="L74" s="12"/>
      <c r="M74" s="12"/>
      <c r="N74" s="12"/>
      <c r="O74" s="50" t="s">
        <v>466</v>
      </c>
      <c r="P74" s="9">
        <v>4</v>
      </c>
      <c r="Q74" s="8"/>
      <c r="R74" s="12"/>
      <c r="S74" s="121"/>
    </row>
    <row r="75" spans="1:19" ht="48" customHeight="1" x14ac:dyDescent="0.4">
      <c r="A75" s="659" t="s">
        <v>339</v>
      </c>
      <c r="B75" s="143">
        <v>51</v>
      </c>
      <c r="C75" s="11"/>
      <c r="D75" s="11"/>
      <c r="E75" s="11"/>
      <c r="F75" s="11"/>
      <c r="G75" s="12"/>
      <c r="H75" s="12"/>
      <c r="I75" s="12"/>
      <c r="J75" s="12"/>
      <c r="K75" s="12"/>
      <c r="L75" s="12"/>
      <c r="M75" s="12"/>
      <c r="N75" s="12"/>
      <c r="O75" s="50" t="s">
        <v>320</v>
      </c>
      <c r="P75" s="9">
        <v>6</v>
      </c>
      <c r="Q75" s="8"/>
      <c r="R75" s="12"/>
      <c r="S75" s="121"/>
    </row>
    <row r="76" spans="1:19" ht="48" customHeight="1" x14ac:dyDescent="0.4">
      <c r="A76" s="660"/>
      <c r="B76" s="147"/>
      <c r="C76" s="11"/>
      <c r="D76" s="11"/>
      <c r="E76" s="11"/>
      <c r="F76" s="11"/>
      <c r="G76" s="12"/>
      <c r="H76" s="12"/>
      <c r="I76" s="12"/>
      <c r="J76" s="12"/>
      <c r="K76" s="12"/>
      <c r="L76" s="12"/>
      <c r="M76" s="12"/>
      <c r="N76" s="12"/>
      <c r="O76" s="50" t="s">
        <v>317</v>
      </c>
      <c r="P76" s="9">
        <v>6</v>
      </c>
      <c r="Q76" s="8"/>
      <c r="R76" s="12"/>
      <c r="S76" s="121"/>
    </row>
    <row r="77" spans="1:19" ht="48" customHeight="1" x14ac:dyDescent="0.4">
      <c r="A77" s="660"/>
      <c r="B77" s="147"/>
      <c r="C77" s="11"/>
      <c r="D77" s="11"/>
      <c r="E77" s="11"/>
      <c r="F77" s="11"/>
      <c r="G77" s="12"/>
      <c r="H77" s="12"/>
      <c r="I77" s="12"/>
      <c r="J77" s="12"/>
      <c r="K77" s="12"/>
      <c r="L77" s="12"/>
      <c r="M77" s="12"/>
      <c r="N77" s="12"/>
      <c r="O77" s="50" t="s">
        <v>321</v>
      </c>
      <c r="P77" s="9">
        <v>13</v>
      </c>
      <c r="Q77" s="8"/>
      <c r="R77" s="12"/>
      <c r="S77" s="121"/>
    </row>
    <row r="78" spans="1:19" ht="48.75" customHeight="1" x14ac:dyDescent="0.4">
      <c r="A78" s="660"/>
      <c r="B78" s="147"/>
      <c r="C78" s="11"/>
      <c r="D78" s="11"/>
      <c r="E78" s="11"/>
      <c r="F78" s="11"/>
      <c r="G78" s="12"/>
      <c r="H78" s="12"/>
      <c r="I78" s="12"/>
      <c r="J78" s="12"/>
      <c r="K78" s="12"/>
      <c r="L78" s="12"/>
      <c r="M78" s="12"/>
      <c r="N78" s="12"/>
      <c r="O78" s="50" t="s">
        <v>318</v>
      </c>
      <c r="P78" s="9">
        <v>14</v>
      </c>
      <c r="Q78" s="8"/>
      <c r="R78" s="12"/>
      <c r="S78" s="121"/>
    </row>
    <row r="79" spans="1:19" ht="48.75" customHeight="1" x14ac:dyDescent="0.4">
      <c r="A79" s="660"/>
      <c r="B79" s="147"/>
      <c r="C79" s="11"/>
      <c r="D79" s="11"/>
      <c r="E79" s="11"/>
      <c r="F79" s="11"/>
      <c r="G79" s="12"/>
      <c r="H79" s="12"/>
      <c r="I79" s="12"/>
      <c r="J79" s="12"/>
      <c r="K79" s="12"/>
      <c r="L79" s="12"/>
      <c r="M79" s="12"/>
      <c r="N79" s="12"/>
      <c r="O79" s="50" t="s">
        <v>319</v>
      </c>
      <c r="P79" s="9">
        <v>6</v>
      </c>
      <c r="Q79" s="8"/>
      <c r="R79" s="12"/>
      <c r="S79" s="121"/>
    </row>
    <row r="80" spans="1:19" ht="48.75" customHeight="1" x14ac:dyDescent="0.4">
      <c r="A80" s="661"/>
      <c r="B80" s="474"/>
      <c r="C80" s="11"/>
      <c r="D80" s="11"/>
      <c r="E80" s="11"/>
      <c r="F80" s="11"/>
      <c r="G80" s="12"/>
      <c r="H80" s="12"/>
      <c r="I80" s="12"/>
      <c r="J80" s="12"/>
      <c r="K80" s="12"/>
      <c r="L80" s="12"/>
      <c r="M80" s="12"/>
      <c r="N80" s="12"/>
      <c r="O80" s="50" t="s">
        <v>466</v>
      </c>
      <c r="P80" s="9">
        <v>6</v>
      </c>
      <c r="Q80" s="8"/>
      <c r="R80" s="12"/>
      <c r="S80" s="121"/>
    </row>
    <row r="81" spans="1:19" ht="48.75" customHeight="1" x14ac:dyDescent="0.4">
      <c r="A81" s="659" t="s">
        <v>340</v>
      </c>
      <c r="B81" s="143">
        <v>33</v>
      </c>
      <c r="C81" s="11"/>
      <c r="D81" s="11"/>
      <c r="E81" s="11"/>
      <c r="F81" s="11"/>
      <c r="G81" s="12"/>
      <c r="H81" s="12"/>
      <c r="I81" s="12"/>
      <c r="J81" s="12"/>
      <c r="K81" s="12"/>
      <c r="L81" s="12"/>
      <c r="M81" s="12"/>
      <c r="N81" s="12"/>
      <c r="O81" s="50" t="s">
        <v>320</v>
      </c>
      <c r="P81" s="9">
        <v>4</v>
      </c>
      <c r="Q81" s="8"/>
      <c r="R81" s="12"/>
      <c r="S81" s="121"/>
    </row>
    <row r="82" spans="1:19" ht="48.75" customHeight="1" x14ac:dyDescent="0.4">
      <c r="A82" s="660"/>
      <c r="B82" s="147"/>
      <c r="C82" s="11"/>
      <c r="D82" s="11"/>
      <c r="E82" s="11"/>
      <c r="F82" s="11"/>
      <c r="G82" s="12"/>
      <c r="H82" s="12"/>
      <c r="I82" s="12"/>
      <c r="J82" s="12"/>
      <c r="K82" s="12"/>
      <c r="L82" s="12"/>
      <c r="M82" s="12"/>
      <c r="N82" s="12"/>
      <c r="O82" s="50" t="s">
        <v>317</v>
      </c>
      <c r="P82" s="9">
        <v>4</v>
      </c>
      <c r="Q82" s="8"/>
      <c r="R82" s="12"/>
      <c r="S82" s="121"/>
    </row>
    <row r="83" spans="1:19" ht="48.75" customHeight="1" x14ac:dyDescent="0.4">
      <c r="A83" s="660"/>
      <c r="B83" s="147"/>
      <c r="C83" s="11"/>
      <c r="D83" s="11"/>
      <c r="E83" s="11"/>
      <c r="F83" s="11"/>
      <c r="G83" s="12"/>
      <c r="H83" s="12"/>
      <c r="I83" s="12"/>
      <c r="J83" s="12"/>
      <c r="K83" s="12"/>
      <c r="L83" s="12"/>
      <c r="M83" s="12"/>
      <c r="N83" s="12"/>
      <c r="O83" s="50" t="s">
        <v>321</v>
      </c>
      <c r="P83" s="9">
        <v>8</v>
      </c>
      <c r="Q83" s="8"/>
      <c r="R83" s="12"/>
      <c r="S83" s="121"/>
    </row>
    <row r="84" spans="1:19" ht="48.75" customHeight="1" x14ac:dyDescent="0.4">
      <c r="A84" s="660"/>
      <c r="B84" s="147"/>
      <c r="C84" s="11"/>
      <c r="D84" s="11"/>
      <c r="E84" s="11"/>
      <c r="F84" s="11"/>
      <c r="G84" s="12"/>
      <c r="H84" s="12"/>
      <c r="I84" s="12"/>
      <c r="J84" s="12"/>
      <c r="K84" s="12"/>
      <c r="L84" s="12"/>
      <c r="M84" s="12"/>
      <c r="N84" s="12"/>
      <c r="O84" s="50" t="s">
        <v>318</v>
      </c>
      <c r="P84" s="9">
        <v>9</v>
      </c>
      <c r="Q84" s="8"/>
      <c r="R84" s="12"/>
      <c r="S84" s="121"/>
    </row>
    <row r="85" spans="1:19" ht="48.75" customHeight="1" x14ac:dyDescent="0.4">
      <c r="A85" s="660"/>
      <c r="B85" s="147"/>
      <c r="C85" s="11"/>
      <c r="D85" s="11"/>
      <c r="E85" s="11"/>
      <c r="F85" s="11"/>
      <c r="G85" s="12"/>
      <c r="H85" s="12"/>
      <c r="I85" s="12"/>
      <c r="J85" s="12"/>
      <c r="K85" s="12"/>
      <c r="L85" s="12"/>
      <c r="M85" s="12"/>
      <c r="N85" s="12"/>
      <c r="O85" s="50" t="s">
        <v>319</v>
      </c>
      <c r="P85" s="9">
        <v>4</v>
      </c>
      <c r="Q85" s="8"/>
      <c r="R85" s="12"/>
      <c r="S85" s="121"/>
    </row>
    <row r="86" spans="1:19" ht="48.75" customHeight="1" x14ac:dyDescent="0.4">
      <c r="A86" s="661"/>
      <c r="B86" s="474"/>
      <c r="C86" s="11"/>
      <c r="D86" s="11"/>
      <c r="E86" s="11"/>
      <c r="F86" s="11"/>
      <c r="G86" s="12"/>
      <c r="H86" s="12"/>
      <c r="I86" s="12"/>
      <c r="J86" s="12"/>
      <c r="K86" s="12"/>
      <c r="L86" s="12"/>
      <c r="M86" s="12"/>
      <c r="N86" s="12"/>
      <c r="O86" s="50" t="s">
        <v>466</v>
      </c>
      <c r="P86" s="9">
        <v>4</v>
      </c>
      <c r="Q86" s="8"/>
      <c r="R86" s="12"/>
      <c r="S86" s="121"/>
    </row>
    <row r="87" spans="1:19" ht="48.75" customHeight="1" x14ac:dyDescent="0.4">
      <c r="A87" s="659" t="s">
        <v>341</v>
      </c>
      <c r="B87" s="143"/>
      <c r="C87" s="11"/>
      <c r="D87" s="11"/>
      <c r="E87" s="11"/>
      <c r="F87" s="11"/>
      <c r="G87" s="12"/>
      <c r="H87" s="12"/>
      <c r="I87" s="12"/>
      <c r="J87" s="12"/>
      <c r="K87" s="12"/>
      <c r="L87" s="12"/>
      <c r="M87" s="12"/>
      <c r="N87" s="12"/>
      <c r="O87" s="50" t="s">
        <v>320</v>
      </c>
      <c r="P87" s="9">
        <v>7</v>
      </c>
      <c r="Q87" s="8"/>
      <c r="R87" s="12"/>
      <c r="S87" s="121"/>
    </row>
    <row r="88" spans="1:19" ht="48.75" customHeight="1" x14ac:dyDescent="0.4">
      <c r="A88" s="660"/>
      <c r="B88" s="147">
        <v>52</v>
      </c>
      <c r="C88" s="11"/>
      <c r="D88" s="11"/>
      <c r="E88" s="11"/>
      <c r="F88" s="11"/>
      <c r="G88" s="12"/>
      <c r="H88" s="12"/>
      <c r="I88" s="12"/>
      <c r="J88" s="12"/>
      <c r="K88" s="12"/>
      <c r="L88" s="12"/>
      <c r="M88" s="12"/>
      <c r="N88" s="12"/>
      <c r="O88" s="50" t="s">
        <v>317</v>
      </c>
      <c r="P88" s="9">
        <v>7</v>
      </c>
      <c r="Q88" s="8"/>
      <c r="R88" s="12"/>
      <c r="S88" s="121"/>
    </row>
    <row r="89" spans="1:19" ht="48.75" customHeight="1" x14ac:dyDescent="0.4">
      <c r="A89" s="660"/>
      <c r="B89" s="147"/>
      <c r="C89" s="11"/>
      <c r="D89" s="11"/>
      <c r="E89" s="11"/>
      <c r="F89" s="11"/>
      <c r="G89" s="12"/>
      <c r="H89" s="12"/>
      <c r="I89" s="12"/>
      <c r="J89" s="12"/>
      <c r="K89" s="12"/>
      <c r="L89" s="12"/>
      <c r="M89" s="12"/>
      <c r="N89" s="12"/>
      <c r="O89" s="50" t="s">
        <v>321</v>
      </c>
      <c r="P89" s="9">
        <v>12</v>
      </c>
      <c r="Q89" s="8"/>
      <c r="R89" s="12"/>
      <c r="S89" s="121"/>
    </row>
    <row r="90" spans="1:19" ht="48.75" customHeight="1" x14ac:dyDescent="0.4">
      <c r="A90" s="660"/>
      <c r="B90" s="147"/>
      <c r="C90" s="11"/>
      <c r="D90" s="11"/>
      <c r="E90" s="11"/>
      <c r="F90" s="11"/>
      <c r="G90" s="12"/>
      <c r="H90" s="12"/>
      <c r="I90" s="12"/>
      <c r="J90" s="12"/>
      <c r="K90" s="12"/>
      <c r="L90" s="12"/>
      <c r="M90" s="12"/>
      <c r="N90" s="12"/>
      <c r="O90" s="50" t="s">
        <v>318</v>
      </c>
      <c r="P90" s="9">
        <v>12</v>
      </c>
      <c r="Q90" s="8"/>
      <c r="R90" s="12"/>
      <c r="S90" s="121"/>
    </row>
    <row r="91" spans="1:19" ht="48.75" customHeight="1" x14ac:dyDescent="0.4">
      <c r="A91" s="660"/>
      <c r="B91" s="147"/>
      <c r="C91" s="11"/>
      <c r="D91" s="11"/>
      <c r="E91" s="11"/>
      <c r="F91" s="11"/>
      <c r="G91" s="12"/>
      <c r="H91" s="12"/>
      <c r="I91" s="12"/>
      <c r="J91" s="12"/>
      <c r="K91" s="12"/>
      <c r="L91" s="12"/>
      <c r="M91" s="12"/>
      <c r="N91" s="12"/>
      <c r="O91" s="50" t="s">
        <v>319</v>
      </c>
      <c r="P91" s="9">
        <v>7</v>
      </c>
      <c r="Q91" s="8"/>
      <c r="R91" s="12"/>
      <c r="S91" s="121"/>
    </row>
    <row r="92" spans="1:19" ht="48.75" customHeight="1" x14ac:dyDescent="0.4">
      <c r="A92" s="661"/>
      <c r="B92" s="474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383" t="s">
        <v>466</v>
      </c>
      <c r="P92" s="9">
        <v>7</v>
      </c>
      <c r="Q92" s="8"/>
      <c r="R92" s="12"/>
      <c r="S92" s="121"/>
    </row>
    <row r="93" spans="1:19" ht="48.75" customHeight="1" x14ac:dyDescent="0.5">
      <c r="A93" s="276" t="s">
        <v>71</v>
      </c>
      <c r="B93" s="345"/>
      <c r="C93" s="207"/>
      <c r="D93" s="207"/>
      <c r="E93" s="207"/>
      <c r="F93" s="207"/>
      <c r="G93" s="207"/>
      <c r="H93" s="277"/>
      <c r="I93" s="207"/>
      <c r="J93" s="207"/>
      <c r="K93" s="278"/>
      <c r="L93" s="277"/>
      <c r="M93" s="207"/>
      <c r="N93" s="207"/>
      <c r="O93" s="207"/>
      <c r="P93" s="277"/>
      <c r="Q93" s="279"/>
      <c r="R93" s="279"/>
      <c r="S93" s="283"/>
    </row>
  </sheetData>
  <mergeCells count="44">
    <mergeCell ref="S2:S6"/>
    <mergeCell ref="M5:N5"/>
    <mergeCell ref="O5:P5"/>
    <mergeCell ref="Q5:R5"/>
    <mergeCell ref="Q6:R6"/>
    <mergeCell ref="M6:N6"/>
    <mergeCell ref="O6:P6"/>
    <mergeCell ref="A1:R1"/>
    <mergeCell ref="A2:R2"/>
    <mergeCell ref="C3:F3"/>
    <mergeCell ref="G3:J3"/>
    <mergeCell ref="K3:N3"/>
    <mergeCell ref="O3:R3"/>
    <mergeCell ref="A3:B3"/>
    <mergeCell ref="A4:A5"/>
    <mergeCell ref="C4:F4"/>
    <mergeCell ref="G4:J4"/>
    <mergeCell ref="K4:N4"/>
    <mergeCell ref="O4:R4"/>
    <mergeCell ref="C5:F5"/>
    <mergeCell ref="G5:H5"/>
    <mergeCell ref="I5:J5"/>
    <mergeCell ref="K5:L5"/>
    <mergeCell ref="B4:B6"/>
    <mergeCell ref="C6:F6"/>
    <mergeCell ref="G6:H6"/>
    <mergeCell ref="I6:J6"/>
    <mergeCell ref="K6:L6"/>
    <mergeCell ref="A23:A28"/>
    <mergeCell ref="A10:A15"/>
    <mergeCell ref="A16:A22"/>
    <mergeCell ref="B10:B15"/>
    <mergeCell ref="B16:B22"/>
    <mergeCell ref="B23:B28"/>
    <mergeCell ref="A87:A92"/>
    <mergeCell ref="A69:A74"/>
    <mergeCell ref="A75:A80"/>
    <mergeCell ref="A56:A61"/>
    <mergeCell ref="A62:A67"/>
    <mergeCell ref="A44:A49"/>
    <mergeCell ref="A50:A55"/>
    <mergeCell ref="A30:A35"/>
    <mergeCell ref="A36:A41"/>
    <mergeCell ref="A81:A8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37943-834A-45BF-BFD5-20200483874A}">
  <dimension ref="A1:CC74"/>
  <sheetViews>
    <sheetView zoomScale="92" zoomScaleNormal="5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37" sqref="C37"/>
    </sheetView>
  </sheetViews>
  <sheetFormatPr baseColWidth="10" defaultColWidth="9.5" defaultRowHeight="24" x14ac:dyDescent="0.4"/>
  <cols>
    <col min="1" max="1" width="60.33203125" style="54" customWidth="1"/>
    <col min="2" max="2" width="7.5" style="517" customWidth="1"/>
    <col min="3" max="3" width="102.5" style="54" customWidth="1"/>
    <col min="4" max="4" width="8.83203125" style="54" customWidth="1"/>
    <col min="5" max="5" width="30.33203125" style="54" customWidth="1"/>
    <col min="6" max="6" width="10.5" style="54" customWidth="1"/>
    <col min="7" max="7" width="101.1640625" style="54" customWidth="1"/>
    <col min="8" max="8" width="9.5" style="54"/>
    <col min="9" max="9" width="36.5" style="54" customWidth="1"/>
    <col min="10" max="10" width="10.1640625" style="54" customWidth="1"/>
    <col min="11" max="11" width="99.6640625" style="54" customWidth="1"/>
    <col min="12" max="12" width="10.6640625" style="54" customWidth="1"/>
    <col min="13" max="13" width="37.6640625" style="54" customWidth="1"/>
    <col min="14" max="14" width="9.5" style="54" customWidth="1"/>
    <col min="15" max="15" width="101" style="54" customWidth="1"/>
    <col min="16" max="16" width="8.5" style="54" customWidth="1"/>
    <col min="17" max="17" width="37.33203125" style="54" customWidth="1"/>
    <col min="18" max="18" width="8.1640625" style="54" customWidth="1"/>
    <col min="19" max="19" width="120" style="54" customWidth="1"/>
    <col min="20" max="16384" width="9.5" style="54"/>
  </cols>
  <sheetData>
    <row r="1" spans="1:19" ht="52" customHeight="1" x14ac:dyDescent="0.4">
      <c r="A1" s="718" t="s">
        <v>22</v>
      </c>
      <c r="B1" s="718"/>
      <c r="C1" s="719"/>
      <c r="D1" s="719"/>
      <c r="E1" s="719"/>
      <c r="F1" s="719"/>
      <c r="G1" s="719"/>
      <c r="H1" s="719"/>
      <c r="I1" s="719"/>
      <c r="J1" s="719"/>
      <c r="K1" s="719"/>
      <c r="L1" s="719"/>
      <c r="M1" s="719"/>
      <c r="N1" s="719"/>
      <c r="O1" s="719"/>
      <c r="P1" s="719"/>
      <c r="Q1" s="719"/>
      <c r="R1" s="719"/>
    </row>
    <row r="2" spans="1:19" ht="27" customHeight="1" x14ac:dyDescent="0.4">
      <c r="A2" s="720" t="s">
        <v>159</v>
      </c>
      <c r="B2" s="720"/>
      <c r="C2" s="720"/>
      <c r="D2" s="720"/>
      <c r="E2" s="720"/>
      <c r="F2" s="720"/>
      <c r="G2" s="720"/>
      <c r="H2" s="720"/>
      <c r="I2" s="720"/>
      <c r="J2" s="720"/>
      <c r="K2" s="720"/>
      <c r="L2" s="720"/>
      <c r="M2" s="720"/>
      <c r="N2" s="720"/>
      <c r="O2" s="720"/>
      <c r="P2" s="720"/>
      <c r="Q2" s="720"/>
      <c r="R2" s="720"/>
      <c r="S2" s="702" t="s">
        <v>298</v>
      </c>
    </row>
    <row r="3" spans="1:19" ht="36" customHeight="1" x14ac:dyDescent="0.4">
      <c r="A3" s="742" t="s">
        <v>73</v>
      </c>
      <c r="B3" s="743"/>
      <c r="C3" s="703" t="s">
        <v>28</v>
      </c>
      <c r="D3" s="703"/>
      <c r="E3" s="703"/>
      <c r="F3" s="703"/>
      <c r="G3" s="704" t="s">
        <v>30</v>
      </c>
      <c r="H3" s="704"/>
      <c r="I3" s="704"/>
      <c r="J3" s="704"/>
      <c r="K3" s="705" t="s">
        <v>74</v>
      </c>
      <c r="L3" s="705"/>
      <c r="M3" s="705"/>
      <c r="N3" s="705"/>
      <c r="O3" s="706" t="s">
        <v>55</v>
      </c>
      <c r="P3" s="707"/>
      <c r="Q3" s="707"/>
      <c r="R3" s="708"/>
      <c r="S3" s="702"/>
    </row>
    <row r="4" spans="1:19" ht="27" customHeight="1" x14ac:dyDescent="0.4">
      <c r="A4" s="721" t="s">
        <v>75</v>
      </c>
      <c r="B4" s="744" t="s">
        <v>503</v>
      </c>
      <c r="C4" s="723" t="s">
        <v>76</v>
      </c>
      <c r="D4" s="723"/>
      <c r="E4" s="723"/>
      <c r="F4" s="723"/>
      <c r="G4" s="731" t="s">
        <v>77</v>
      </c>
      <c r="H4" s="731"/>
      <c r="I4" s="731"/>
      <c r="J4" s="731"/>
      <c r="K4" s="732" t="s">
        <v>78</v>
      </c>
      <c r="L4" s="732"/>
      <c r="M4" s="732"/>
      <c r="N4" s="732"/>
      <c r="O4" s="712" t="s">
        <v>79</v>
      </c>
      <c r="P4" s="713"/>
      <c r="Q4" s="713"/>
      <c r="R4" s="714"/>
      <c r="S4" s="702"/>
    </row>
    <row r="5" spans="1:19" s="55" customFormat="1" ht="72.75" customHeight="1" x14ac:dyDescent="0.15">
      <c r="A5" s="722"/>
      <c r="B5" s="744"/>
      <c r="C5" s="733" t="s">
        <v>160</v>
      </c>
      <c r="D5" s="734"/>
      <c r="E5" s="734"/>
      <c r="F5" s="735"/>
      <c r="G5" s="736" t="s">
        <v>161</v>
      </c>
      <c r="H5" s="737"/>
      <c r="I5" s="737"/>
      <c r="J5" s="738"/>
      <c r="K5" s="739" t="s">
        <v>162</v>
      </c>
      <c r="L5" s="740"/>
      <c r="M5" s="740"/>
      <c r="N5" s="741"/>
      <c r="O5" s="715" t="s">
        <v>163</v>
      </c>
      <c r="P5" s="716"/>
      <c r="Q5" s="716"/>
      <c r="R5" s="717"/>
      <c r="S5" s="702"/>
    </row>
    <row r="6" spans="1:19" s="181" customFormat="1" ht="92.25" customHeight="1" x14ac:dyDescent="0.4">
      <c r="A6" s="180" t="s">
        <v>80</v>
      </c>
      <c r="B6" s="744"/>
      <c r="C6" s="724" t="s">
        <v>164</v>
      </c>
      <c r="D6" s="724"/>
      <c r="E6" s="724"/>
      <c r="F6" s="724"/>
      <c r="G6" s="725" t="s">
        <v>165</v>
      </c>
      <c r="H6" s="726"/>
      <c r="I6" s="726"/>
      <c r="J6" s="727"/>
      <c r="K6" s="728" t="s">
        <v>166</v>
      </c>
      <c r="L6" s="729"/>
      <c r="M6" s="729"/>
      <c r="N6" s="730"/>
      <c r="O6" s="709" t="s">
        <v>167</v>
      </c>
      <c r="P6" s="710"/>
      <c r="Q6" s="710"/>
      <c r="R6" s="711"/>
      <c r="S6" s="702"/>
    </row>
    <row r="7" spans="1:19" ht="27" customHeight="1" x14ac:dyDescent="0.4">
      <c r="A7" s="88" t="s">
        <v>24</v>
      </c>
      <c r="B7" s="722"/>
      <c r="C7" s="90" t="s">
        <v>81</v>
      </c>
      <c r="D7" s="84" t="s">
        <v>82</v>
      </c>
      <c r="E7" s="90" t="s">
        <v>83</v>
      </c>
      <c r="F7" s="84" t="s">
        <v>82</v>
      </c>
      <c r="G7" s="91" t="s">
        <v>81</v>
      </c>
      <c r="H7" s="84" t="s">
        <v>82</v>
      </c>
      <c r="I7" s="91" t="s">
        <v>83</v>
      </c>
      <c r="J7" s="84" t="s">
        <v>82</v>
      </c>
      <c r="K7" s="92" t="s">
        <v>81</v>
      </c>
      <c r="L7" s="84" t="s">
        <v>82</v>
      </c>
      <c r="M7" s="92" t="s">
        <v>83</v>
      </c>
      <c r="N7" s="84" t="s">
        <v>82</v>
      </c>
      <c r="O7" s="93" t="s">
        <v>81</v>
      </c>
      <c r="P7" s="84" t="s">
        <v>82</v>
      </c>
      <c r="Q7" s="93" t="s">
        <v>83</v>
      </c>
      <c r="R7" s="84" t="s">
        <v>82</v>
      </c>
      <c r="S7" s="702"/>
    </row>
    <row r="8" spans="1:19" ht="37" customHeight="1" x14ac:dyDescent="0.4">
      <c r="A8" s="179" t="s">
        <v>168</v>
      </c>
      <c r="B8" s="494"/>
      <c r="C8" s="90"/>
      <c r="D8" s="84"/>
      <c r="E8" s="90"/>
      <c r="F8" s="84"/>
      <c r="G8" s="91"/>
      <c r="H8" s="84"/>
      <c r="I8" s="91"/>
      <c r="J8" s="84"/>
      <c r="K8" s="92"/>
      <c r="L8" s="175"/>
      <c r="M8" s="92"/>
      <c r="N8" s="84"/>
      <c r="O8" s="93"/>
      <c r="P8" s="84"/>
      <c r="Q8" s="93"/>
      <c r="R8" s="84"/>
      <c r="S8" s="151" t="s">
        <v>361</v>
      </c>
    </row>
    <row r="9" spans="1:19" ht="34.5" customHeight="1" x14ac:dyDescent="0.4">
      <c r="A9" s="177" t="s">
        <v>363</v>
      </c>
      <c r="B9" s="126">
        <v>19</v>
      </c>
      <c r="C9" s="182" t="s">
        <v>362</v>
      </c>
      <c r="D9" s="176">
        <v>19</v>
      </c>
      <c r="E9" s="90"/>
      <c r="F9" s="175"/>
      <c r="G9" s="91"/>
      <c r="H9" s="84"/>
      <c r="I9" s="91"/>
      <c r="J9" s="84"/>
      <c r="K9" s="92"/>
      <c r="L9" s="175"/>
      <c r="M9" s="92"/>
      <c r="N9" s="84"/>
      <c r="O9" s="93"/>
      <c r="P9" s="84"/>
      <c r="Q9" s="93"/>
      <c r="R9" s="84"/>
      <c r="S9" s="152" t="s">
        <v>383</v>
      </c>
    </row>
    <row r="10" spans="1:19" s="220" customFormat="1" ht="34.5" customHeight="1" x14ac:dyDescent="0.15">
      <c r="A10" s="745" t="s">
        <v>364</v>
      </c>
      <c r="B10" s="475">
        <v>19</v>
      </c>
      <c r="C10" s="213" t="s">
        <v>362</v>
      </c>
      <c r="D10" s="271">
        <v>9</v>
      </c>
      <c r="E10" s="215"/>
      <c r="F10" s="214"/>
      <c r="G10" s="184"/>
      <c r="H10" s="216"/>
      <c r="I10" s="184"/>
      <c r="J10" s="216"/>
      <c r="K10" s="217"/>
      <c r="L10" s="214"/>
      <c r="M10" s="217"/>
      <c r="N10" s="216"/>
      <c r="O10" s="218"/>
      <c r="P10" s="216"/>
      <c r="Q10" s="218"/>
      <c r="R10" s="216"/>
      <c r="S10" s="219" t="s">
        <v>372</v>
      </c>
    </row>
    <row r="11" spans="1:19" s="220" customFormat="1" ht="34.5" customHeight="1" x14ac:dyDescent="0.15">
      <c r="A11" s="746"/>
      <c r="B11" s="89"/>
      <c r="C11" s="213" t="s">
        <v>360</v>
      </c>
      <c r="D11" s="271">
        <v>10</v>
      </c>
      <c r="E11" s="215"/>
      <c r="F11" s="214"/>
      <c r="G11" s="184"/>
      <c r="H11" s="216"/>
      <c r="I11" s="184"/>
      <c r="J11" s="216"/>
      <c r="K11" s="217"/>
      <c r="L11" s="214"/>
      <c r="M11" s="217"/>
      <c r="N11" s="216"/>
      <c r="O11" s="218"/>
      <c r="P11" s="216"/>
      <c r="Q11" s="218"/>
      <c r="R11" s="216"/>
      <c r="S11" s="219" t="s">
        <v>385</v>
      </c>
    </row>
    <row r="12" spans="1:19" s="220" customFormat="1" ht="43.5" customHeight="1" x14ac:dyDescent="0.15">
      <c r="A12" s="212" t="s">
        <v>365</v>
      </c>
      <c r="B12" s="475">
        <v>9</v>
      </c>
      <c r="C12" s="221" t="s">
        <v>360</v>
      </c>
      <c r="D12" s="271">
        <v>9</v>
      </c>
      <c r="E12" s="215"/>
      <c r="F12" s="214"/>
      <c r="G12" s="184"/>
      <c r="H12" s="216"/>
      <c r="I12" s="184"/>
      <c r="J12" s="216"/>
      <c r="K12" s="217"/>
      <c r="L12" s="214"/>
      <c r="M12" s="217"/>
      <c r="N12" s="216"/>
      <c r="O12" s="218"/>
      <c r="P12" s="216"/>
      <c r="Q12" s="218"/>
      <c r="R12" s="216"/>
      <c r="S12" s="219" t="s">
        <v>374</v>
      </c>
    </row>
    <row r="13" spans="1:19" ht="43.5" customHeight="1" x14ac:dyDescent="0.4">
      <c r="A13" s="183" t="s">
        <v>169</v>
      </c>
      <c r="B13" s="495"/>
      <c r="C13" s="96"/>
      <c r="D13" s="97"/>
      <c r="E13" s="97"/>
      <c r="F13" s="97"/>
      <c r="G13" s="185" t="s">
        <v>142</v>
      </c>
      <c r="H13" s="89"/>
      <c r="I13" s="95"/>
      <c r="J13" s="89"/>
      <c r="K13" s="92"/>
      <c r="L13" s="175"/>
      <c r="M13" s="92"/>
      <c r="N13" s="84"/>
      <c r="O13" s="93"/>
      <c r="P13" s="84"/>
      <c r="Q13" s="93"/>
      <c r="R13" s="84"/>
      <c r="S13" s="152" t="s">
        <v>380</v>
      </c>
    </row>
    <row r="14" spans="1:19" ht="43.5" customHeight="1" x14ac:dyDescent="0.4">
      <c r="A14" s="222" t="s">
        <v>366</v>
      </c>
      <c r="B14" s="475">
        <v>8</v>
      </c>
      <c r="C14" s="96"/>
      <c r="D14" s="97"/>
      <c r="E14" s="97"/>
      <c r="F14" s="97"/>
      <c r="G14" s="373" t="s">
        <v>361</v>
      </c>
      <c r="H14" s="126">
        <v>8</v>
      </c>
      <c r="I14" s="95"/>
      <c r="J14" s="97"/>
      <c r="K14" s="92"/>
      <c r="L14" s="175"/>
      <c r="M14" s="92"/>
      <c r="N14" s="84"/>
      <c r="O14" s="93"/>
      <c r="P14" s="84"/>
      <c r="Q14" s="93"/>
      <c r="R14" s="84"/>
      <c r="S14" s="156" t="s">
        <v>378</v>
      </c>
    </row>
    <row r="15" spans="1:19" ht="43.5" customHeight="1" x14ac:dyDescent="0.4">
      <c r="A15" s="222" t="s">
        <v>367</v>
      </c>
      <c r="B15" s="475">
        <v>8</v>
      </c>
      <c r="C15" s="97"/>
      <c r="D15" s="97"/>
      <c r="E15" s="97"/>
      <c r="F15" s="97"/>
      <c r="G15" s="186" t="s">
        <v>370</v>
      </c>
      <c r="H15" s="126">
        <v>8</v>
      </c>
      <c r="I15" s="95"/>
      <c r="J15" s="97"/>
      <c r="K15" s="92"/>
      <c r="L15" s="175"/>
      <c r="M15" s="92"/>
      <c r="N15" s="84"/>
      <c r="O15" s="93"/>
      <c r="P15" s="84"/>
      <c r="Q15" s="93"/>
      <c r="R15" s="84"/>
      <c r="S15" s="152" t="s">
        <v>379</v>
      </c>
    </row>
    <row r="16" spans="1:19" ht="43.5" customHeight="1" x14ac:dyDescent="0.4">
      <c r="A16" s="751" t="s">
        <v>368</v>
      </c>
      <c r="B16" s="496">
        <v>9</v>
      </c>
      <c r="C16" s="97"/>
      <c r="D16" s="97"/>
      <c r="E16" s="97"/>
      <c r="F16" s="97"/>
      <c r="G16" s="187" t="s">
        <v>370</v>
      </c>
      <c r="H16" s="128">
        <v>4</v>
      </c>
      <c r="I16" s="95"/>
      <c r="J16" s="97"/>
      <c r="K16" s="92"/>
      <c r="L16" s="175"/>
      <c r="M16" s="92"/>
      <c r="N16" s="84"/>
      <c r="O16" s="93"/>
      <c r="P16" s="84"/>
      <c r="Q16" s="93"/>
      <c r="R16" s="84"/>
      <c r="S16" s="94"/>
    </row>
    <row r="17" spans="1:19" ht="43.5" customHeight="1" x14ac:dyDescent="0.4">
      <c r="A17" s="752"/>
      <c r="B17" s="497"/>
      <c r="C17" s="97"/>
      <c r="D17" s="97"/>
      <c r="E17" s="97"/>
      <c r="F17" s="97"/>
      <c r="G17" s="187" t="s">
        <v>371</v>
      </c>
      <c r="H17" s="128">
        <v>5</v>
      </c>
      <c r="I17" s="95"/>
      <c r="J17" s="97"/>
      <c r="K17" s="92"/>
      <c r="L17" s="175"/>
      <c r="M17" s="92"/>
      <c r="N17" s="84"/>
      <c r="O17" s="93"/>
      <c r="P17" s="84"/>
      <c r="Q17" s="93"/>
      <c r="R17" s="84"/>
      <c r="S17" s="94"/>
    </row>
    <row r="18" spans="1:19" ht="43.5" customHeight="1" x14ac:dyDescent="0.4">
      <c r="A18" s="753"/>
      <c r="B18" s="497">
        <v>3</v>
      </c>
      <c r="C18" s="97"/>
      <c r="D18" s="97"/>
      <c r="E18" s="97"/>
      <c r="F18" s="97"/>
      <c r="G18" s="192" t="s">
        <v>482</v>
      </c>
      <c r="H18" s="128">
        <v>3</v>
      </c>
      <c r="I18" s="95"/>
      <c r="J18" s="97"/>
      <c r="K18" s="92"/>
      <c r="L18" s="175"/>
      <c r="M18" s="92"/>
      <c r="N18" s="84"/>
      <c r="O18" s="93"/>
      <c r="P18" s="84"/>
      <c r="Q18" s="93"/>
      <c r="R18" s="84"/>
      <c r="S18" s="94"/>
    </row>
    <row r="19" spans="1:19" ht="43.5" customHeight="1" x14ac:dyDescent="0.4">
      <c r="A19" s="747" t="s">
        <v>369</v>
      </c>
      <c r="B19" s="475">
        <v>13</v>
      </c>
      <c r="C19" s="98"/>
      <c r="D19" s="98"/>
      <c r="E19" s="98"/>
      <c r="F19" s="98"/>
      <c r="G19" s="187" t="s">
        <v>370</v>
      </c>
      <c r="H19" s="128">
        <v>6</v>
      </c>
      <c r="I19" s="95"/>
      <c r="J19" s="98"/>
      <c r="K19" s="92"/>
      <c r="L19" s="175"/>
      <c r="M19" s="92"/>
      <c r="N19" s="84"/>
      <c r="O19" s="93"/>
      <c r="P19" s="84"/>
      <c r="Q19" s="93"/>
      <c r="R19" s="84"/>
      <c r="S19" s="94"/>
    </row>
    <row r="20" spans="1:19" ht="43.5" customHeight="1" x14ac:dyDescent="0.4">
      <c r="A20" s="748"/>
      <c r="B20" s="498"/>
      <c r="C20" s="98"/>
      <c r="D20" s="98"/>
      <c r="E20" s="98"/>
      <c r="F20" s="98"/>
      <c r="G20" s="187" t="s">
        <v>371</v>
      </c>
      <c r="H20" s="128">
        <v>7</v>
      </c>
      <c r="I20" s="95"/>
      <c r="J20" s="98"/>
      <c r="K20" s="92"/>
      <c r="L20" s="175"/>
      <c r="M20" s="92"/>
      <c r="N20" s="84"/>
      <c r="O20" s="93"/>
      <c r="P20" s="84"/>
      <c r="Q20" s="93"/>
      <c r="R20" s="84"/>
      <c r="S20" s="94"/>
    </row>
    <row r="21" spans="1:19" ht="43.5" customHeight="1" x14ac:dyDescent="0.4">
      <c r="A21" s="747" t="s">
        <v>170</v>
      </c>
      <c r="B21" s="475">
        <v>4</v>
      </c>
      <c r="C21" s="98"/>
      <c r="D21" s="98"/>
      <c r="E21" s="98"/>
      <c r="F21" s="98"/>
      <c r="G21" s="187" t="s">
        <v>370</v>
      </c>
      <c r="H21" s="128">
        <v>2</v>
      </c>
      <c r="I21" s="95"/>
      <c r="J21" s="98"/>
      <c r="K21" s="92"/>
      <c r="L21" s="175"/>
      <c r="M21" s="92"/>
      <c r="N21" s="84"/>
      <c r="O21" s="93"/>
      <c r="P21" s="84"/>
      <c r="Q21" s="93"/>
      <c r="R21" s="84"/>
      <c r="S21" s="94"/>
    </row>
    <row r="22" spans="1:19" ht="43.5" customHeight="1" x14ac:dyDescent="0.4">
      <c r="A22" s="748"/>
      <c r="B22" s="498"/>
      <c r="C22" s="98"/>
      <c r="D22" s="98"/>
      <c r="E22" s="98"/>
      <c r="F22" s="98"/>
      <c r="G22" s="186" t="s">
        <v>371</v>
      </c>
      <c r="H22" s="128">
        <v>2</v>
      </c>
      <c r="I22" s="95"/>
      <c r="J22" s="98"/>
      <c r="K22" s="92"/>
      <c r="L22" s="175"/>
      <c r="M22" s="92"/>
      <c r="N22" s="84"/>
      <c r="O22" s="93"/>
      <c r="P22" s="84"/>
      <c r="Q22" s="93"/>
      <c r="R22" s="84"/>
      <c r="S22" s="94"/>
    </row>
    <row r="23" spans="1:19" ht="43.5" customHeight="1" x14ac:dyDescent="0.4">
      <c r="A23" s="747" t="s">
        <v>171</v>
      </c>
      <c r="B23" s="475">
        <v>8</v>
      </c>
      <c r="C23" s="98"/>
      <c r="D23" s="98"/>
      <c r="E23" s="98"/>
      <c r="F23" s="98"/>
      <c r="G23" s="187" t="s">
        <v>372</v>
      </c>
      <c r="H23" s="128">
        <v>2</v>
      </c>
      <c r="I23" s="95"/>
      <c r="J23" s="98"/>
      <c r="K23" s="92"/>
      <c r="L23" s="175"/>
      <c r="M23" s="92"/>
      <c r="N23" s="84"/>
      <c r="O23" s="93"/>
      <c r="P23" s="84"/>
      <c r="Q23" s="93"/>
      <c r="R23" s="84"/>
      <c r="S23" s="94"/>
    </row>
    <row r="24" spans="1:19" ht="43.5" customHeight="1" x14ac:dyDescent="0.4">
      <c r="A24" s="748"/>
      <c r="B24" s="498"/>
      <c r="C24" s="98"/>
      <c r="D24" s="98"/>
      <c r="E24" s="98"/>
      <c r="F24" s="98"/>
      <c r="G24" s="187" t="s">
        <v>371</v>
      </c>
      <c r="H24" s="128">
        <v>3</v>
      </c>
      <c r="I24" s="95"/>
      <c r="J24" s="98"/>
      <c r="K24" s="92"/>
      <c r="L24" s="175"/>
      <c r="M24" s="92"/>
      <c r="N24" s="84"/>
      <c r="O24" s="93"/>
      <c r="P24" s="84"/>
      <c r="Q24" s="93"/>
      <c r="R24" s="84"/>
      <c r="S24" s="94"/>
    </row>
    <row r="25" spans="1:19" ht="43.5" customHeight="1" x14ac:dyDescent="0.4">
      <c r="A25" s="748"/>
      <c r="B25" s="498"/>
      <c r="C25" s="98"/>
      <c r="D25" s="98"/>
      <c r="E25" s="98"/>
      <c r="F25" s="98"/>
      <c r="G25" s="187" t="s">
        <v>373</v>
      </c>
      <c r="H25" s="128">
        <v>3</v>
      </c>
      <c r="I25" s="95"/>
      <c r="J25" s="98"/>
      <c r="K25" s="92"/>
      <c r="L25" s="175"/>
      <c r="M25" s="92"/>
      <c r="N25" s="84"/>
      <c r="O25" s="93"/>
      <c r="P25" s="84"/>
      <c r="Q25" s="93"/>
      <c r="R25" s="84"/>
      <c r="S25" s="94"/>
    </row>
    <row r="26" spans="1:19" ht="43.5" customHeight="1" x14ac:dyDescent="0.4">
      <c r="A26" s="749" t="s">
        <v>172</v>
      </c>
      <c r="B26" s="499">
        <v>7</v>
      </c>
      <c r="C26" s="98"/>
      <c r="D26" s="98"/>
      <c r="E26" s="98"/>
      <c r="F26" s="98"/>
      <c r="G26" s="187" t="s">
        <v>372</v>
      </c>
      <c r="H26" s="126">
        <v>2</v>
      </c>
      <c r="I26" s="95"/>
      <c r="J26" s="98"/>
      <c r="K26" s="92"/>
      <c r="L26" s="175"/>
      <c r="M26" s="92"/>
      <c r="N26" s="84"/>
      <c r="O26" s="93"/>
      <c r="P26" s="84"/>
      <c r="Q26" s="93"/>
      <c r="R26" s="84"/>
      <c r="S26" s="94"/>
    </row>
    <row r="27" spans="1:19" ht="43.5" customHeight="1" x14ac:dyDescent="0.4">
      <c r="A27" s="750"/>
      <c r="B27" s="500"/>
      <c r="C27" s="98"/>
      <c r="D27" s="98"/>
      <c r="E27" s="98"/>
      <c r="F27" s="98"/>
      <c r="G27" s="187" t="s">
        <v>371</v>
      </c>
      <c r="H27" s="127">
        <v>2</v>
      </c>
      <c r="I27" s="95"/>
      <c r="J27" s="98"/>
      <c r="K27" s="92"/>
      <c r="L27" s="175"/>
      <c r="M27" s="92"/>
      <c r="N27" s="84"/>
      <c r="O27" s="93"/>
      <c r="P27" s="84"/>
      <c r="Q27" s="93"/>
      <c r="R27" s="84"/>
      <c r="S27" s="94"/>
    </row>
    <row r="28" spans="1:19" ht="43.5" customHeight="1" x14ac:dyDescent="0.4">
      <c r="A28" s="750"/>
      <c r="B28" s="500"/>
      <c r="C28" s="98"/>
      <c r="D28" s="98"/>
      <c r="E28" s="98"/>
      <c r="F28" s="98"/>
      <c r="G28" s="187" t="s">
        <v>374</v>
      </c>
      <c r="H28" s="127">
        <v>3</v>
      </c>
      <c r="I28" s="95"/>
      <c r="J28" s="98"/>
      <c r="K28" s="92"/>
      <c r="L28" s="175"/>
      <c r="M28" s="92"/>
      <c r="N28" s="84"/>
      <c r="O28" s="93"/>
      <c r="P28" s="84"/>
      <c r="Q28" s="93"/>
      <c r="R28" s="84"/>
      <c r="S28" s="94"/>
    </row>
    <row r="29" spans="1:19" ht="43.5" customHeight="1" x14ac:dyDescent="0.4">
      <c r="A29" s="747" t="s">
        <v>173</v>
      </c>
      <c r="B29" s="475">
        <v>6</v>
      </c>
      <c r="C29" s="98"/>
      <c r="D29" s="98"/>
      <c r="E29" s="98"/>
      <c r="F29" s="98"/>
      <c r="G29" s="187" t="s">
        <v>372</v>
      </c>
      <c r="H29" s="128">
        <v>2</v>
      </c>
      <c r="I29" s="95"/>
      <c r="J29" s="98"/>
      <c r="K29" s="92"/>
      <c r="L29" s="175"/>
      <c r="M29" s="92"/>
      <c r="N29" s="84"/>
      <c r="O29" s="93"/>
      <c r="P29" s="84"/>
      <c r="Q29" s="93"/>
      <c r="R29" s="84"/>
      <c r="S29" s="94"/>
    </row>
    <row r="30" spans="1:19" ht="43.5" customHeight="1" x14ac:dyDescent="0.4">
      <c r="A30" s="748"/>
      <c r="B30" s="498"/>
      <c r="C30" s="98"/>
      <c r="D30" s="98"/>
      <c r="E30" s="98"/>
      <c r="F30" s="98"/>
      <c r="G30" s="187" t="s">
        <v>371</v>
      </c>
      <c r="H30" s="128">
        <v>2</v>
      </c>
      <c r="I30" s="95"/>
      <c r="J30" s="98"/>
      <c r="K30" s="92"/>
      <c r="L30" s="175"/>
      <c r="M30" s="92"/>
      <c r="N30" s="84"/>
      <c r="O30" s="93"/>
      <c r="P30" s="84"/>
      <c r="Q30" s="93"/>
      <c r="R30" s="84"/>
      <c r="S30" s="94"/>
    </row>
    <row r="31" spans="1:19" ht="43.5" customHeight="1" x14ac:dyDescent="0.4">
      <c r="A31" s="748"/>
      <c r="B31" s="498"/>
      <c r="C31" s="98"/>
      <c r="D31" s="98"/>
      <c r="E31" s="98"/>
      <c r="F31" s="98"/>
      <c r="G31" s="187" t="s">
        <v>375</v>
      </c>
      <c r="H31" s="128">
        <v>2</v>
      </c>
      <c r="I31" s="95"/>
      <c r="J31" s="98"/>
      <c r="K31" s="92"/>
      <c r="L31" s="175"/>
      <c r="M31" s="92"/>
      <c r="N31" s="84"/>
      <c r="O31" s="93"/>
      <c r="P31" s="84"/>
      <c r="Q31" s="93"/>
      <c r="R31" s="84"/>
      <c r="S31" s="94"/>
    </row>
    <row r="32" spans="1:19" ht="45" customHeight="1" x14ac:dyDescent="0.4">
      <c r="A32" s="349" t="s">
        <v>299</v>
      </c>
      <c r="B32" s="501">
        <v>14</v>
      </c>
      <c r="C32" s="98"/>
      <c r="D32" s="98"/>
      <c r="E32" s="98"/>
      <c r="F32" s="98"/>
      <c r="G32" s="187" t="s">
        <v>376</v>
      </c>
      <c r="H32" s="128">
        <v>14</v>
      </c>
      <c r="I32" s="95"/>
      <c r="J32" s="98"/>
      <c r="K32" s="92"/>
      <c r="L32" s="175"/>
      <c r="M32" s="92"/>
      <c r="N32" s="84"/>
      <c r="O32" s="93"/>
      <c r="P32" s="84"/>
      <c r="Q32" s="93"/>
      <c r="R32" s="84"/>
      <c r="S32" s="94"/>
    </row>
    <row r="33" spans="1:19" s="99" customFormat="1" ht="45" customHeight="1" x14ac:dyDescent="0.4">
      <c r="A33" s="193" t="s">
        <v>174</v>
      </c>
      <c r="B33" s="502"/>
      <c r="C33" s="97"/>
      <c r="D33" s="97"/>
      <c r="E33" s="97"/>
      <c r="F33" s="97"/>
      <c r="G33" s="188"/>
      <c r="H33" s="189"/>
      <c r="I33" s="97"/>
      <c r="J33" s="97"/>
      <c r="K33" s="185" t="s">
        <v>144</v>
      </c>
      <c r="L33" s="175"/>
      <c r="M33" s="92"/>
      <c r="N33" s="84"/>
      <c r="O33" s="93"/>
      <c r="P33" s="84"/>
      <c r="Q33" s="93"/>
      <c r="R33" s="84"/>
      <c r="S33" s="94"/>
    </row>
    <row r="34" spans="1:19" ht="45" customHeight="1" x14ac:dyDescent="0.4">
      <c r="A34" s="747" t="s">
        <v>175</v>
      </c>
      <c r="B34" s="475">
        <v>8</v>
      </c>
      <c r="C34" s="98"/>
      <c r="D34" s="98"/>
      <c r="E34" s="98"/>
      <c r="F34" s="98"/>
      <c r="G34" s="98"/>
      <c r="H34" s="85"/>
      <c r="I34" s="98"/>
      <c r="J34" s="98"/>
      <c r="K34" s="192" t="s">
        <v>377</v>
      </c>
      <c r="L34" s="128">
        <v>5</v>
      </c>
      <c r="M34" s="92"/>
      <c r="N34" s="98"/>
      <c r="O34" s="93"/>
      <c r="P34" s="84"/>
      <c r="Q34" s="93"/>
      <c r="R34" s="84"/>
      <c r="S34" s="94"/>
    </row>
    <row r="35" spans="1:19" ht="45" customHeight="1" x14ac:dyDescent="0.4">
      <c r="A35" s="748"/>
      <c r="B35" s="498"/>
      <c r="C35" s="98"/>
      <c r="D35" s="98"/>
      <c r="E35" s="98"/>
      <c r="F35" s="98"/>
      <c r="G35" s="98"/>
      <c r="H35" s="85"/>
      <c r="I35" s="98"/>
      <c r="J35" s="98"/>
      <c r="K35" s="192" t="s">
        <v>378</v>
      </c>
      <c r="L35" s="128">
        <v>2</v>
      </c>
      <c r="M35" s="92"/>
      <c r="N35" s="98"/>
      <c r="O35" s="93"/>
      <c r="P35" s="84"/>
      <c r="Q35" s="93"/>
      <c r="R35" s="84"/>
      <c r="S35" s="94"/>
    </row>
    <row r="36" spans="1:19" ht="45" customHeight="1" x14ac:dyDescent="0.4">
      <c r="A36" s="754"/>
      <c r="B36" s="498"/>
      <c r="C36" s="98"/>
      <c r="D36" s="98"/>
      <c r="E36" s="98"/>
      <c r="F36" s="98"/>
      <c r="G36" s="98"/>
      <c r="H36" s="85"/>
      <c r="I36" s="98"/>
      <c r="J36" s="98"/>
      <c r="K36" s="192" t="s">
        <v>379</v>
      </c>
      <c r="L36" s="128">
        <v>1</v>
      </c>
      <c r="M36" s="92"/>
      <c r="N36" s="98"/>
      <c r="O36" s="93"/>
      <c r="P36" s="84"/>
      <c r="Q36" s="93"/>
      <c r="R36" s="84"/>
      <c r="S36" s="94"/>
    </row>
    <row r="37" spans="1:19" ht="45" customHeight="1" x14ac:dyDescent="0.4">
      <c r="A37" s="747" t="s">
        <v>176</v>
      </c>
      <c r="B37" s="475">
        <v>6</v>
      </c>
      <c r="C37" s="98"/>
      <c r="D37" s="98"/>
      <c r="E37" s="98"/>
      <c r="F37" s="98"/>
      <c r="G37" s="98"/>
      <c r="H37" s="85"/>
      <c r="I37" s="98"/>
      <c r="J37" s="98"/>
      <c r="K37" s="192" t="s">
        <v>372</v>
      </c>
      <c r="L37" s="128">
        <v>2</v>
      </c>
      <c r="M37" s="92"/>
      <c r="N37" s="98"/>
      <c r="O37" s="93"/>
      <c r="P37" s="84"/>
      <c r="Q37" s="93"/>
      <c r="R37" s="84"/>
      <c r="S37" s="94"/>
    </row>
    <row r="38" spans="1:19" ht="45" customHeight="1" x14ac:dyDescent="0.4">
      <c r="A38" s="748"/>
      <c r="B38" s="498"/>
      <c r="C38" s="98"/>
      <c r="D38" s="98"/>
      <c r="E38" s="98"/>
      <c r="F38" s="98"/>
      <c r="G38" s="98"/>
      <c r="H38" s="85"/>
      <c r="I38" s="98"/>
      <c r="J38" s="98"/>
      <c r="K38" s="192" t="s">
        <v>376</v>
      </c>
      <c r="L38" s="128">
        <v>2</v>
      </c>
      <c r="M38" s="92"/>
      <c r="N38" s="98"/>
      <c r="O38" s="93"/>
      <c r="P38" s="84"/>
      <c r="Q38" s="93"/>
      <c r="R38" s="84"/>
      <c r="S38" s="94"/>
    </row>
    <row r="39" spans="1:19" ht="45" customHeight="1" x14ac:dyDescent="0.4">
      <c r="A39" s="748"/>
      <c r="B39" s="498"/>
      <c r="C39" s="98"/>
      <c r="D39" s="98"/>
      <c r="E39" s="98"/>
      <c r="F39" s="98"/>
      <c r="G39" s="98"/>
      <c r="H39" s="85"/>
      <c r="I39" s="98"/>
      <c r="J39" s="98"/>
      <c r="K39" s="192" t="s">
        <v>373</v>
      </c>
      <c r="L39" s="128">
        <v>2</v>
      </c>
      <c r="M39" s="92"/>
      <c r="N39" s="98"/>
      <c r="O39" s="93"/>
      <c r="P39" s="84"/>
      <c r="Q39" s="93"/>
      <c r="R39" s="84"/>
      <c r="S39" s="94"/>
    </row>
    <row r="40" spans="1:19" ht="45" customHeight="1" x14ac:dyDescent="0.4">
      <c r="A40" s="747" t="s">
        <v>177</v>
      </c>
      <c r="B40" s="475">
        <v>12</v>
      </c>
      <c r="C40" s="98"/>
      <c r="D40" s="98"/>
      <c r="E40" s="98"/>
      <c r="F40" s="98"/>
      <c r="G40" s="98"/>
      <c r="H40" s="85"/>
      <c r="I40" s="98"/>
      <c r="J40" s="98"/>
      <c r="K40" s="192" t="s">
        <v>377</v>
      </c>
      <c r="L40" s="128">
        <v>6</v>
      </c>
      <c r="M40" s="92"/>
      <c r="N40" s="98"/>
      <c r="O40" s="93"/>
      <c r="P40" s="84"/>
      <c r="Q40" s="93"/>
      <c r="R40" s="84"/>
      <c r="S40" s="94"/>
    </row>
    <row r="41" spans="1:19" ht="45" customHeight="1" x14ac:dyDescent="0.4">
      <c r="A41" s="748"/>
      <c r="B41" s="498"/>
      <c r="C41" s="98"/>
      <c r="D41" s="98"/>
      <c r="E41" s="98"/>
      <c r="F41" s="98"/>
      <c r="G41" s="98"/>
      <c r="H41" s="85"/>
      <c r="I41" s="98"/>
      <c r="J41" s="98"/>
      <c r="K41" s="192" t="s">
        <v>378</v>
      </c>
      <c r="L41" s="128">
        <v>4</v>
      </c>
      <c r="M41" s="92"/>
      <c r="N41" s="98"/>
      <c r="O41" s="93"/>
      <c r="P41" s="84"/>
      <c r="Q41" s="93"/>
      <c r="R41" s="84"/>
      <c r="S41" s="94"/>
    </row>
    <row r="42" spans="1:19" ht="45" customHeight="1" x14ac:dyDescent="0.4">
      <c r="A42" s="748"/>
      <c r="B42" s="498"/>
      <c r="C42" s="98"/>
      <c r="D42" s="98"/>
      <c r="E42" s="98"/>
      <c r="F42" s="98"/>
      <c r="G42" s="98"/>
      <c r="H42" s="85"/>
      <c r="I42" s="98"/>
      <c r="J42" s="98"/>
      <c r="K42" s="192" t="s">
        <v>379</v>
      </c>
      <c r="L42" s="128">
        <v>2</v>
      </c>
      <c r="M42" s="92"/>
      <c r="N42" s="98"/>
      <c r="O42" s="93"/>
      <c r="P42" s="84"/>
      <c r="Q42" s="93"/>
      <c r="R42" s="84"/>
      <c r="S42" s="94"/>
    </row>
    <row r="43" spans="1:19" ht="45" customHeight="1" x14ac:dyDescent="0.4">
      <c r="A43" s="747" t="s">
        <v>178</v>
      </c>
      <c r="B43" s="475">
        <v>11</v>
      </c>
      <c r="C43" s="98"/>
      <c r="D43" s="98"/>
      <c r="E43" s="98"/>
      <c r="F43" s="98"/>
      <c r="G43" s="98"/>
      <c r="H43" s="85"/>
      <c r="I43" s="98"/>
      <c r="J43" s="98"/>
      <c r="K43" s="192" t="s">
        <v>377</v>
      </c>
      <c r="L43" s="128">
        <v>5</v>
      </c>
      <c r="M43" s="92"/>
      <c r="N43" s="98"/>
      <c r="O43" s="93"/>
      <c r="P43" s="84"/>
      <c r="Q43" s="93"/>
      <c r="R43" s="84"/>
      <c r="S43" s="94"/>
    </row>
    <row r="44" spans="1:19" ht="45" customHeight="1" x14ac:dyDescent="0.4">
      <c r="A44" s="748"/>
      <c r="B44" s="498"/>
      <c r="C44" s="98"/>
      <c r="D44" s="98"/>
      <c r="E44" s="98"/>
      <c r="F44" s="98"/>
      <c r="G44" s="98"/>
      <c r="H44" s="85"/>
      <c r="I44" s="98"/>
      <c r="J44" s="98"/>
      <c r="K44" s="192" t="s">
        <v>378</v>
      </c>
      <c r="L44" s="128">
        <v>4</v>
      </c>
      <c r="M44" s="92"/>
      <c r="N44" s="98"/>
      <c r="O44" s="93"/>
      <c r="P44" s="84"/>
      <c r="Q44" s="93"/>
      <c r="R44" s="84"/>
      <c r="S44" s="94"/>
    </row>
    <row r="45" spans="1:19" ht="45" customHeight="1" x14ac:dyDescent="0.4">
      <c r="A45" s="748"/>
      <c r="B45" s="498"/>
      <c r="C45" s="98"/>
      <c r="D45" s="98"/>
      <c r="E45" s="98"/>
      <c r="F45" s="98"/>
      <c r="G45" s="98"/>
      <c r="H45" s="85"/>
      <c r="I45" s="98"/>
      <c r="J45" s="98"/>
      <c r="K45" s="192" t="s">
        <v>379</v>
      </c>
      <c r="L45" s="128">
        <v>2</v>
      </c>
      <c r="M45" s="92"/>
      <c r="N45" s="98"/>
      <c r="O45" s="93"/>
      <c r="P45" s="84"/>
      <c r="Q45" s="93"/>
      <c r="R45" s="84"/>
      <c r="S45" s="94"/>
    </row>
    <row r="46" spans="1:19" ht="45" customHeight="1" x14ac:dyDescent="0.4">
      <c r="A46" s="747" t="s">
        <v>179</v>
      </c>
      <c r="B46" s="475">
        <v>10</v>
      </c>
      <c r="C46" s="98"/>
      <c r="D46" s="98"/>
      <c r="E46" s="98"/>
      <c r="F46" s="98"/>
      <c r="G46" s="98"/>
      <c r="H46" s="85"/>
      <c r="I46" s="98"/>
      <c r="J46" s="98"/>
      <c r="K46" s="192" t="s">
        <v>377</v>
      </c>
      <c r="L46" s="128">
        <v>5</v>
      </c>
      <c r="M46" s="92"/>
      <c r="N46" s="98"/>
      <c r="O46" s="93"/>
      <c r="P46" s="84"/>
      <c r="Q46" s="93"/>
      <c r="R46" s="84"/>
      <c r="S46" s="94"/>
    </row>
    <row r="47" spans="1:19" ht="45" customHeight="1" x14ac:dyDescent="0.4">
      <c r="A47" s="748"/>
      <c r="B47" s="498"/>
      <c r="C47" s="98"/>
      <c r="D47" s="98"/>
      <c r="E47" s="98"/>
      <c r="F47" s="98"/>
      <c r="G47" s="98"/>
      <c r="H47" s="85"/>
      <c r="I47" s="98"/>
      <c r="J47" s="98"/>
      <c r="K47" s="192" t="s">
        <v>378</v>
      </c>
      <c r="L47" s="128">
        <v>3</v>
      </c>
      <c r="M47" s="92"/>
      <c r="N47" s="98"/>
      <c r="O47" s="93"/>
      <c r="P47" s="84"/>
      <c r="Q47" s="93"/>
      <c r="R47" s="84"/>
      <c r="S47" s="94"/>
    </row>
    <row r="48" spans="1:19" ht="45" customHeight="1" x14ac:dyDescent="0.4">
      <c r="A48" s="748"/>
      <c r="B48" s="498"/>
      <c r="C48" s="98"/>
      <c r="D48" s="98"/>
      <c r="E48" s="98"/>
      <c r="F48" s="98"/>
      <c r="G48" s="98"/>
      <c r="H48" s="85"/>
      <c r="I48" s="98"/>
      <c r="J48" s="98"/>
      <c r="K48" s="192" t="s">
        <v>379</v>
      </c>
      <c r="L48" s="128">
        <v>2</v>
      </c>
      <c r="M48" s="92"/>
      <c r="N48" s="98"/>
      <c r="O48" s="93"/>
      <c r="P48" s="84"/>
      <c r="Q48" s="93"/>
      <c r="R48" s="84"/>
      <c r="S48" s="94"/>
    </row>
    <row r="49" spans="1:19" ht="45" customHeight="1" x14ac:dyDescent="0.4">
      <c r="A49" s="751" t="s">
        <v>180</v>
      </c>
      <c r="B49" s="496">
        <v>7</v>
      </c>
      <c r="C49" s="98"/>
      <c r="D49" s="98"/>
      <c r="E49" s="98"/>
      <c r="F49" s="98"/>
      <c r="G49" s="98"/>
      <c r="H49" s="85"/>
      <c r="I49" s="98"/>
      <c r="J49" s="98"/>
      <c r="K49" s="192" t="s">
        <v>381</v>
      </c>
      <c r="L49" s="128">
        <v>3</v>
      </c>
      <c r="M49" s="92"/>
      <c r="N49" s="98"/>
      <c r="O49" s="93"/>
      <c r="P49" s="84"/>
      <c r="Q49" s="93"/>
      <c r="R49" s="84"/>
      <c r="S49" s="94"/>
    </row>
    <row r="50" spans="1:19" ht="45" customHeight="1" x14ac:dyDescent="0.4">
      <c r="A50" s="752"/>
      <c r="B50" s="497"/>
      <c r="C50" s="98"/>
      <c r="D50" s="98"/>
      <c r="E50" s="98"/>
      <c r="F50" s="98"/>
      <c r="G50" s="98"/>
      <c r="H50" s="85"/>
      <c r="I50" s="98"/>
      <c r="J50" s="98"/>
      <c r="K50" s="192" t="s">
        <v>376</v>
      </c>
      <c r="L50" s="128">
        <v>2</v>
      </c>
      <c r="M50" s="92"/>
      <c r="N50" s="98"/>
      <c r="O50" s="93"/>
      <c r="P50" s="84"/>
      <c r="Q50" s="93"/>
      <c r="R50" s="84"/>
      <c r="S50" s="94"/>
    </row>
    <row r="51" spans="1:19" ht="45" customHeight="1" x14ac:dyDescent="0.4">
      <c r="A51" s="752"/>
      <c r="B51" s="497"/>
      <c r="C51" s="98"/>
      <c r="D51" s="98"/>
      <c r="E51" s="98"/>
      <c r="F51" s="98"/>
      <c r="G51" s="98"/>
      <c r="H51" s="85"/>
      <c r="I51" s="98"/>
      <c r="J51" s="98"/>
      <c r="K51" s="192" t="s">
        <v>373</v>
      </c>
      <c r="L51" s="128">
        <v>2</v>
      </c>
      <c r="M51" s="92"/>
      <c r="N51" s="98"/>
      <c r="O51" s="93"/>
      <c r="P51" s="84"/>
      <c r="Q51" s="93"/>
      <c r="R51" s="84"/>
      <c r="S51" s="94"/>
    </row>
    <row r="52" spans="1:19" ht="45" customHeight="1" x14ac:dyDescent="0.4">
      <c r="A52" s="747" t="s">
        <v>181</v>
      </c>
      <c r="B52" s="475">
        <v>9</v>
      </c>
      <c r="C52" s="98"/>
      <c r="D52" s="98"/>
      <c r="E52" s="98"/>
      <c r="F52" s="98"/>
      <c r="G52" s="98"/>
      <c r="H52" s="85"/>
      <c r="I52" s="98"/>
      <c r="J52" s="98"/>
      <c r="K52" s="192" t="s">
        <v>377</v>
      </c>
      <c r="L52" s="128">
        <v>4</v>
      </c>
      <c r="M52" s="92"/>
      <c r="N52" s="98"/>
      <c r="O52" s="93"/>
      <c r="P52" s="84"/>
      <c r="Q52" s="93"/>
      <c r="R52" s="84"/>
      <c r="S52" s="94"/>
    </row>
    <row r="53" spans="1:19" ht="45" customHeight="1" x14ac:dyDescent="0.4">
      <c r="A53" s="748"/>
      <c r="B53" s="498"/>
      <c r="C53" s="98"/>
      <c r="D53" s="98"/>
      <c r="E53" s="98"/>
      <c r="F53" s="98"/>
      <c r="G53" s="98"/>
      <c r="H53" s="85"/>
      <c r="I53" s="98"/>
      <c r="J53" s="98"/>
      <c r="K53" s="192" t="s">
        <v>378</v>
      </c>
      <c r="L53" s="128">
        <v>3</v>
      </c>
      <c r="M53" s="92"/>
      <c r="N53" s="98"/>
      <c r="O53" s="93"/>
      <c r="P53" s="84"/>
      <c r="Q53" s="93"/>
      <c r="R53" s="84"/>
      <c r="S53" s="157"/>
    </row>
    <row r="54" spans="1:19" ht="45" customHeight="1" x14ac:dyDescent="0.4">
      <c r="A54" s="748"/>
      <c r="B54" s="498"/>
      <c r="C54" s="98"/>
      <c r="D54" s="98"/>
      <c r="E54" s="98"/>
      <c r="F54" s="98"/>
      <c r="G54" s="98"/>
      <c r="H54" s="85"/>
      <c r="I54" s="98"/>
      <c r="J54" s="98"/>
      <c r="K54" s="192" t="s">
        <v>379</v>
      </c>
      <c r="L54" s="128">
        <v>2</v>
      </c>
      <c r="M54" s="92"/>
      <c r="N54" s="98"/>
      <c r="O54" s="93"/>
      <c r="P54" s="84"/>
      <c r="Q54" s="93"/>
      <c r="R54" s="84"/>
      <c r="S54" s="157"/>
    </row>
    <row r="55" spans="1:19" s="101" customFormat="1" ht="51" customHeight="1" x14ac:dyDescent="0.4">
      <c r="A55" s="194" t="s">
        <v>182</v>
      </c>
      <c r="B55" s="503"/>
      <c r="C55" s="98"/>
      <c r="D55" s="98"/>
      <c r="E55" s="98"/>
      <c r="F55" s="98"/>
      <c r="G55" s="98"/>
      <c r="H55" s="96"/>
      <c r="I55" s="98"/>
      <c r="J55" s="98"/>
      <c r="K55" s="190"/>
      <c r="L55" s="191"/>
      <c r="M55" s="98"/>
      <c r="N55" s="98"/>
      <c r="O55" s="185" t="s">
        <v>146</v>
      </c>
      <c r="P55" s="89"/>
      <c r="Q55" s="100"/>
      <c r="R55" s="84"/>
      <c r="S55" s="158"/>
    </row>
    <row r="56" spans="1:19" ht="45.75" customHeight="1" x14ac:dyDescent="0.4">
      <c r="A56" s="751" t="s">
        <v>183</v>
      </c>
      <c r="B56" s="496">
        <v>8</v>
      </c>
      <c r="C56" s="98"/>
      <c r="D56" s="98"/>
      <c r="E56" s="98"/>
      <c r="F56" s="98"/>
      <c r="G56" s="98"/>
      <c r="H56" s="85"/>
      <c r="I56" s="98"/>
      <c r="J56" s="98"/>
      <c r="K56" s="98"/>
      <c r="L56" s="98"/>
      <c r="M56" s="98"/>
      <c r="N56" s="98"/>
      <c r="O56" s="195" t="s">
        <v>383</v>
      </c>
      <c r="P56" s="128">
        <v>3</v>
      </c>
      <c r="Q56" s="100"/>
      <c r="R56" s="96"/>
      <c r="S56" s="159"/>
    </row>
    <row r="57" spans="1:19" ht="45.75" customHeight="1" x14ac:dyDescent="0.4">
      <c r="A57" s="752"/>
      <c r="B57" s="497"/>
      <c r="C57" s="98"/>
      <c r="D57" s="98"/>
      <c r="E57" s="98"/>
      <c r="F57" s="98"/>
      <c r="G57" s="98"/>
      <c r="H57" s="85"/>
      <c r="I57" s="98"/>
      <c r="J57" s="98"/>
      <c r="K57" s="98"/>
      <c r="L57" s="98"/>
      <c r="M57" s="98"/>
      <c r="N57" s="98"/>
      <c r="O57" s="196" t="s">
        <v>376</v>
      </c>
      <c r="P57" s="128">
        <v>5</v>
      </c>
      <c r="Q57" s="100"/>
      <c r="R57" s="96"/>
      <c r="S57" s="159"/>
    </row>
    <row r="58" spans="1:19" ht="45.75" customHeight="1" x14ac:dyDescent="0.4">
      <c r="A58" s="747" t="s">
        <v>184</v>
      </c>
      <c r="B58" s="475">
        <v>8</v>
      </c>
      <c r="C58" s="98"/>
      <c r="D58" s="98"/>
      <c r="E58" s="98"/>
      <c r="F58" s="98"/>
      <c r="G58" s="98"/>
      <c r="H58" s="85"/>
      <c r="I58" s="98"/>
      <c r="J58" s="98"/>
      <c r="K58" s="98"/>
      <c r="L58" s="98"/>
      <c r="M58" s="98"/>
      <c r="N58" s="98"/>
      <c r="O58" s="195" t="s">
        <v>383</v>
      </c>
      <c r="P58" s="128">
        <v>3</v>
      </c>
      <c r="Q58" s="100"/>
      <c r="R58" s="96"/>
      <c r="S58" s="159"/>
    </row>
    <row r="59" spans="1:19" ht="45.75" customHeight="1" x14ac:dyDescent="0.4">
      <c r="A59" s="748"/>
      <c r="B59" s="498"/>
      <c r="C59" s="98"/>
      <c r="D59" s="98"/>
      <c r="E59" s="98"/>
      <c r="F59" s="98"/>
      <c r="G59" s="98"/>
      <c r="H59" s="85"/>
      <c r="I59" s="98"/>
      <c r="J59" s="98"/>
      <c r="K59" s="98"/>
      <c r="L59" s="98"/>
      <c r="M59" s="98"/>
      <c r="N59" s="98"/>
      <c r="O59" s="196" t="s">
        <v>376</v>
      </c>
      <c r="P59" s="128">
        <v>5</v>
      </c>
      <c r="Q59" s="100"/>
      <c r="R59" s="96"/>
      <c r="S59" s="159"/>
    </row>
    <row r="60" spans="1:19" ht="45.75" customHeight="1" x14ac:dyDescent="0.4">
      <c r="A60" s="751" t="s">
        <v>185</v>
      </c>
      <c r="B60" s="496">
        <v>6</v>
      </c>
      <c r="C60" s="98"/>
      <c r="D60" s="98"/>
      <c r="E60" s="98"/>
      <c r="F60" s="98"/>
      <c r="G60" s="98"/>
      <c r="H60" s="85"/>
      <c r="I60" s="98"/>
      <c r="J60" s="98"/>
      <c r="K60" s="98"/>
      <c r="L60" s="98"/>
      <c r="M60" s="98"/>
      <c r="N60" s="98"/>
      <c r="O60" s="195" t="s">
        <v>383</v>
      </c>
      <c r="P60" s="128">
        <v>2</v>
      </c>
      <c r="Q60" s="100"/>
      <c r="R60" s="96"/>
      <c r="S60" s="159"/>
    </row>
    <row r="61" spans="1:19" ht="45.75" customHeight="1" x14ac:dyDescent="0.4">
      <c r="A61" s="752"/>
      <c r="B61" s="497"/>
      <c r="C61" s="98"/>
      <c r="D61" s="98"/>
      <c r="E61" s="98"/>
      <c r="F61" s="98"/>
      <c r="G61" s="98"/>
      <c r="H61" s="85"/>
      <c r="I61" s="98"/>
      <c r="J61" s="98"/>
      <c r="K61" s="98"/>
      <c r="L61" s="98"/>
      <c r="M61" s="98"/>
      <c r="N61" s="98"/>
      <c r="O61" s="196" t="s">
        <v>376</v>
      </c>
      <c r="P61" s="128">
        <v>4</v>
      </c>
      <c r="Q61" s="100"/>
      <c r="R61" s="96"/>
      <c r="S61" s="159"/>
    </row>
    <row r="62" spans="1:19" ht="45.75" customHeight="1" x14ac:dyDescent="0.4">
      <c r="A62" s="751" t="s">
        <v>186</v>
      </c>
      <c r="B62" s="496">
        <v>14</v>
      </c>
      <c r="C62" s="98"/>
      <c r="D62" s="98"/>
      <c r="E62" s="98"/>
      <c r="F62" s="98"/>
      <c r="G62" s="98"/>
      <c r="H62" s="85"/>
      <c r="I62" s="98"/>
      <c r="J62" s="98"/>
      <c r="K62" s="98"/>
      <c r="L62" s="98"/>
      <c r="M62" s="98"/>
      <c r="N62" s="98"/>
      <c r="O62" s="195" t="s">
        <v>380</v>
      </c>
      <c r="P62" s="128">
        <v>6</v>
      </c>
      <c r="Q62" s="100"/>
      <c r="R62" s="96"/>
      <c r="S62" s="159"/>
    </row>
    <row r="63" spans="1:19" ht="45.75" customHeight="1" x14ac:dyDescent="0.4">
      <c r="A63" s="752"/>
      <c r="B63" s="497"/>
      <c r="C63" s="98"/>
      <c r="D63" s="98"/>
      <c r="E63" s="98"/>
      <c r="F63" s="98"/>
      <c r="G63" s="98"/>
      <c r="H63" s="85"/>
      <c r="I63" s="98"/>
      <c r="J63" s="98"/>
      <c r="K63" s="98"/>
      <c r="L63" s="98"/>
      <c r="M63" s="98"/>
      <c r="N63" s="98"/>
      <c r="O63" s="195" t="s">
        <v>378</v>
      </c>
      <c r="P63" s="128">
        <v>4</v>
      </c>
      <c r="Q63" s="100"/>
      <c r="R63" s="96"/>
      <c r="S63" s="159"/>
    </row>
    <row r="64" spans="1:19" ht="45.75" customHeight="1" x14ac:dyDescent="0.4">
      <c r="A64" s="752"/>
      <c r="B64" s="497"/>
      <c r="C64" s="98"/>
      <c r="D64" s="98"/>
      <c r="E64" s="98"/>
      <c r="F64" s="98"/>
      <c r="G64" s="98"/>
      <c r="H64" s="85"/>
      <c r="I64" s="98"/>
      <c r="J64" s="98"/>
      <c r="K64" s="98"/>
      <c r="L64" s="98"/>
      <c r="M64" s="98"/>
      <c r="N64" s="98"/>
      <c r="O64" s="195" t="s">
        <v>379</v>
      </c>
      <c r="P64" s="128">
        <v>4</v>
      </c>
      <c r="Q64" s="100"/>
      <c r="R64" s="96"/>
      <c r="S64" s="159"/>
    </row>
    <row r="65" spans="1:81" ht="45.75" customHeight="1" x14ac:dyDescent="0.4">
      <c r="A65" s="751" t="s">
        <v>187</v>
      </c>
      <c r="B65" s="496">
        <v>9</v>
      </c>
      <c r="C65" s="98"/>
      <c r="D65" s="98"/>
      <c r="E65" s="98"/>
      <c r="F65" s="98"/>
      <c r="G65" s="98"/>
      <c r="H65" s="85"/>
      <c r="I65" s="98"/>
      <c r="J65" s="98"/>
      <c r="K65" s="98"/>
      <c r="L65" s="98"/>
      <c r="M65" s="98"/>
      <c r="N65" s="98"/>
      <c r="O65" s="195" t="s">
        <v>377</v>
      </c>
      <c r="P65" s="128">
        <v>2</v>
      </c>
      <c r="Q65" s="100"/>
      <c r="R65" s="96"/>
      <c r="S65" s="159"/>
    </row>
    <row r="66" spans="1:81" ht="45.75" customHeight="1" x14ac:dyDescent="0.4">
      <c r="A66" s="752"/>
      <c r="B66" s="497"/>
      <c r="C66" s="98"/>
      <c r="D66" s="98"/>
      <c r="E66" s="98"/>
      <c r="F66" s="98"/>
      <c r="G66" s="98"/>
      <c r="H66" s="85"/>
      <c r="I66" s="98"/>
      <c r="J66" s="98"/>
      <c r="K66" s="98"/>
      <c r="L66" s="98"/>
      <c r="M66" s="98"/>
      <c r="N66" s="98"/>
      <c r="O66" s="195" t="s">
        <v>382</v>
      </c>
      <c r="P66" s="128">
        <v>2</v>
      </c>
      <c r="Q66" s="100"/>
      <c r="R66" s="96"/>
      <c r="S66" s="159"/>
    </row>
    <row r="67" spans="1:81" ht="45.75" customHeight="1" x14ac:dyDescent="0.4">
      <c r="A67" s="752"/>
      <c r="B67" s="497"/>
      <c r="C67" s="98"/>
      <c r="D67" s="98"/>
      <c r="E67" s="98"/>
      <c r="F67" s="98"/>
      <c r="G67" s="98"/>
      <c r="H67" s="85"/>
      <c r="I67" s="98"/>
      <c r="J67" s="98"/>
      <c r="K67" s="98"/>
      <c r="L67" s="98"/>
      <c r="M67" s="98"/>
      <c r="N67" s="98"/>
      <c r="O67" s="195" t="s">
        <v>379</v>
      </c>
      <c r="P67" s="128">
        <v>5</v>
      </c>
      <c r="Q67" s="100"/>
      <c r="R67" s="96"/>
      <c r="S67" s="159"/>
    </row>
    <row r="68" spans="1:81" ht="45.75" customHeight="1" x14ac:dyDescent="0.4">
      <c r="A68" s="751" t="s">
        <v>188</v>
      </c>
      <c r="B68" s="496">
        <v>15</v>
      </c>
      <c r="C68" s="98"/>
      <c r="D68" s="98"/>
      <c r="E68" s="98"/>
      <c r="F68" s="98"/>
      <c r="G68" s="98"/>
      <c r="H68" s="85"/>
      <c r="I68" s="98"/>
      <c r="J68" s="98"/>
      <c r="K68" s="98"/>
      <c r="L68" s="98"/>
      <c r="M68" s="98"/>
      <c r="N68" s="98"/>
      <c r="O68" s="195" t="s">
        <v>384</v>
      </c>
      <c r="P68" s="128">
        <v>6</v>
      </c>
      <c r="Q68" s="100"/>
      <c r="R68" s="96"/>
      <c r="S68" s="159"/>
    </row>
    <row r="69" spans="1:81" ht="45.75" customHeight="1" x14ac:dyDescent="0.4">
      <c r="A69" s="752"/>
      <c r="B69" s="497"/>
      <c r="C69" s="98"/>
      <c r="D69" s="98"/>
      <c r="E69" s="98"/>
      <c r="F69" s="98"/>
      <c r="G69" s="98"/>
      <c r="H69" s="85"/>
      <c r="I69" s="98"/>
      <c r="J69" s="98"/>
      <c r="K69" s="98"/>
      <c r="L69" s="98"/>
      <c r="M69" s="98"/>
      <c r="N69" s="98"/>
      <c r="O69" s="195" t="s">
        <v>382</v>
      </c>
      <c r="P69" s="128">
        <v>5</v>
      </c>
      <c r="Q69" s="100"/>
      <c r="R69" s="96"/>
      <c r="S69" s="159"/>
    </row>
    <row r="70" spans="1:81" ht="45.75" customHeight="1" x14ac:dyDescent="0.4">
      <c r="A70" s="752"/>
      <c r="B70" s="497"/>
      <c r="C70" s="98"/>
      <c r="D70" s="98"/>
      <c r="E70" s="98"/>
      <c r="F70" s="98"/>
      <c r="G70" s="98"/>
      <c r="H70" s="85"/>
      <c r="I70" s="98"/>
      <c r="J70" s="98"/>
      <c r="K70" s="98"/>
      <c r="L70" s="98"/>
      <c r="M70" s="98"/>
      <c r="N70" s="98"/>
      <c r="O70" s="195" t="s">
        <v>379</v>
      </c>
      <c r="P70" s="128">
        <v>4</v>
      </c>
      <c r="Q70" s="100"/>
      <c r="R70" s="96"/>
      <c r="S70" s="159"/>
    </row>
    <row r="71" spans="1:81" ht="45.75" customHeight="1" x14ac:dyDescent="0.4">
      <c r="A71" s="751" t="s">
        <v>189</v>
      </c>
      <c r="B71" s="496">
        <v>10</v>
      </c>
      <c r="C71" s="98"/>
      <c r="D71" s="98"/>
      <c r="E71" s="98"/>
      <c r="F71" s="98"/>
      <c r="G71" s="98"/>
      <c r="H71" s="85"/>
      <c r="I71" s="98"/>
      <c r="J71" s="98"/>
      <c r="K71" s="98"/>
      <c r="L71" s="98"/>
      <c r="M71" s="98"/>
      <c r="N71" s="98"/>
      <c r="O71" s="195" t="s">
        <v>380</v>
      </c>
      <c r="P71" s="128">
        <v>4</v>
      </c>
      <c r="Q71" s="100"/>
      <c r="R71" s="96"/>
      <c r="S71" s="159"/>
    </row>
    <row r="72" spans="1:81" ht="45.75" customHeight="1" x14ac:dyDescent="0.4">
      <c r="A72" s="752"/>
      <c r="B72" s="497"/>
      <c r="C72" s="98"/>
      <c r="D72" s="98"/>
      <c r="E72" s="98"/>
      <c r="F72" s="98"/>
      <c r="G72" s="98"/>
      <c r="H72" s="85"/>
      <c r="I72" s="98"/>
      <c r="J72" s="98"/>
      <c r="K72" s="98"/>
      <c r="L72" s="98"/>
      <c r="M72" s="98"/>
      <c r="N72" s="98"/>
      <c r="O72" s="195" t="s">
        <v>378</v>
      </c>
      <c r="P72" s="128">
        <v>4</v>
      </c>
      <c r="Q72" s="100"/>
      <c r="R72" s="96"/>
      <c r="S72" s="159"/>
    </row>
    <row r="73" spans="1:81" ht="45.75" customHeight="1" x14ac:dyDescent="0.4">
      <c r="A73" s="752"/>
      <c r="B73" s="497"/>
      <c r="C73" s="98"/>
      <c r="D73" s="98"/>
      <c r="E73" s="98"/>
      <c r="F73" s="98"/>
      <c r="G73" s="98"/>
      <c r="H73" s="85"/>
      <c r="I73" s="98"/>
      <c r="J73" s="98"/>
      <c r="K73" s="98"/>
      <c r="L73" s="98"/>
      <c r="M73" s="98"/>
      <c r="N73" s="98"/>
      <c r="O73" s="195" t="s">
        <v>379</v>
      </c>
      <c r="P73" s="128">
        <v>2</v>
      </c>
      <c r="Q73" s="100"/>
      <c r="R73" s="96"/>
      <c r="S73" s="159"/>
    </row>
    <row r="74" spans="1:81" s="56" customFormat="1" ht="45.75" customHeight="1" x14ac:dyDescent="0.4">
      <c r="A74" s="178" t="s">
        <v>71</v>
      </c>
      <c r="B74" s="504"/>
      <c r="C74" s="86"/>
      <c r="D74" s="102"/>
      <c r="E74" s="86"/>
      <c r="F74" s="86"/>
      <c r="G74" s="86"/>
      <c r="H74" s="102"/>
      <c r="I74" s="86"/>
      <c r="J74" s="86"/>
      <c r="K74" s="86"/>
      <c r="L74" s="102"/>
      <c r="M74" s="86"/>
      <c r="N74" s="86"/>
      <c r="O74" s="86"/>
      <c r="P74" s="102"/>
      <c r="Q74" s="87"/>
      <c r="R74" s="87"/>
      <c r="S74" s="28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</row>
  </sheetData>
  <mergeCells count="43">
    <mergeCell ref="A34:A36"/>
    <mergeCell ref="A29:A31"/>
    <mergeCell ref="A37:A39"/>
    <mergeCell ref="A71:A73"/>
    <mergeCell ref="A68:A70"/>
    <mergeCell ref="A56:A57"/>
    <mergeCell ref="A60:A61"/>
    <mergeCell ref="A58:A59"/>
    <mergeCell ref="A65:A67"/>
    <mergeCell ref="A62:A64"/>
    <mergeCell ref="A52:A54"/>
    <mergeCell ref="A43:A45"/>
    <mergeCell ref="A40:A42"/>
    <mergeCell ref="A49:A51"/>
    <mergeCell ref="A46:A48"/>
    <mergeCell ref="A10:A11"/>
    <mergeCell ref="A19:A20"/>
    <mergeCell ref="A26:A28"/>
    <mergeCell ref="A23:A25"/>
    <mergeCell ref="A21:A22"/>
    <mergeCell ref="A16:A18"/>
    <mergeCell ref="A1:R1"/>
    <mergeCell ref="A2:R2"/>
    <mergeCell ref="A4:A5"/>
    <mergeCell ref="C4:F4"/>
    <mergeCell ref="C6:F6"/>
    <mergeCell ref="G6:J6"/>
    <mergeCell ref="K6:N6"/>
    <mergeCell ref="G4:J4"/>
    <mergeCell ref="K4:N4"/>
    <mergeCell ref="C5:F5"/>
    <mergeCell ref="G5:J5"/>
    <mergeCell ref="K5:N5"/>
    <mergeCell ref="A3:B3"/>
    <mergeCell ref="B4:B7"/>
    <mergeCell ref="S2:S7"/>
    <mergeCell ref="C3:F3"/>
    <mergeCell ref="G3:J3"/>
    <mergeCell ref="K3:N3"/>
    <mergeCell ref="O3:R3"/>
    <mergeCell ref="O6:R6"/>
    <mergeCell ref="O4:R4"/>
    <mergeCell ref="O5:R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16</vt:i4>
      </vt:variant>
    </vt:vector>
  </HeadingPairs>
  <TitlesOfParts>
    <vt:vector size="16" baseType="lpstr">
      <vt:lpstr>ภาพรวมกระจาย นน. ระดับหลักสูตร</vt:lpstr>
      <vt:lpstr>AUN-QA 8.4</vt:lpstr>
      <vt:lpstr>ภาพรวมกระจาย นน.ระดับรายวิชา</vt:lpstr>
      <vt:lpstr>นน.รายวิชา ปกศ.2569</vt:lpstr>
      <vt:lpstr>นน.รายวิชา ปกศ.69 ตั้งต้น</vt:lpstr>
      <vt:lpstr>นน.รายวิชา ปกศ.69 สำหรับ ผรช.</vt:lpstr>
      <vt:lpstr>PLO 1</vt:lpstr>
      <vt:lpstr>PLO 2</vt:lpstr>
      <vt:lpstr>PLO 3</vt:lpstr>
      <vt:lpstr>PLO 4</vt:lpstr>
      <vt:lpstr>PLO 5</vt:lpstr>
      <vt:lpstr>PLO 6</vt:lpstr>
      <vt:lpstr>PLO 7</vt:lpstr>
      <vt:lpstr>PLO 8</vt:lpstr>
      <vt:lpstr>PLO 9</vt:lpstr>
      <vt:lpstr>PLO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Wichittra</dc:creator>
  <cp:lastModifiedBy>นางสาววิจิตรา จิตรักษ์</cp:lastModifiedBy>
  <cp:lastPrinted>2024-11-18T06:41:27Z</cp:lastPrinted>
  <dcterms:created xsi:type="dcterms:W3CDTF">2023-03-23T05:47:24Z</dcterms:created>
  <dcterms:modified xsi:type="dcterms:W3CDTF">2026-04-23T09:29:16Z</dcterms:modified>
</cp:coreProperties>
</file>